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abril-junio 2018\"/>
    </mc:Choice>
  </mc:AlternateContent>
  <bookViews>
    <workbookView xWindow="0" yWindow="0" windowWidth="15675" windowHeight="101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externalReferences>
    <externalReference r:id="rId10"/>
  </externalReference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  <definedName name="mm">[1]hidden1!$A$1:$A$4</definedName>
  </definedNames>
  <calcPr calcId="15251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9" i="1"/>
  <c r="A7" i="9" l="1"/>
  <c r="A8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6" i="9"/>
  <c r="A5" i="9"/>
  <c r="V9" i="1" l="1"/>
  <c r="V20" i="1"/>
  <c r="V11" i="1"/>
  <c r="V10" i="1"/>
  <c r="V43" i="1"/>
  <c r="V40" i="1"/>
  <c r="V39" i="1"/>
  <c r="V38" i="1"/>
  <c r="V37" i="1"/>
  <c r="V36" i="1"/>
  <c r="V35" i="1"/>
  <c r="V34" i="1"/>
  <c r="V33" i="1"/>
  <c r="V32" i="1"/>
  <c r="V22" i="1"/>
  <c r="V29" i="1"/>
  <c r="V28" i="1"/>
  <c r="V16" i="1"/>
  <c r="O43" i="1" l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V26" i="1"/>
  <c r="O26" i="1"/>
  <c r="M26" i="1"/>
  <c r="O25" i="1"/>
  <c r="M25" i="1"/>
  <c r="O24" i="1"/>
  <c r="M24" i="1"/>
  <c r="V23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V15" i="1"/>
  <c r="O15" i="1"/>
  <c r="M15" i="1"/>
  <c r="V14" i="1"/>
  <c r="O14" i="1"/>
  <c r="M14" i="1"/>
  <c r="V13" i="1"/>
  <c r="O13" i="1"/>
  <c r="M13" i="1"/>
  <c r="V12" i="1"/>
  <c r="O12" i="1"/>
  <c r="M12" i="1"/>
  <c r="O11" i="1"/>
  <c r="M11" i="1"/>
  <c r="O10" i="1"/>
  <c r="M10" i="1"/>
  <c r="O9" i="1"/>
  <c r="M9" i="1"/>
  <c r="D9" i="1"/>
</calcChain>
</file>

<file path=xl/sharedStrings.xml><?xml version="1.0" encoding="utf-8"?>
<sst xmlns="http://schemas.openxmlformats.org/spreadsheetml/2006/main" count="1475" uniqueCount="312">
  <si>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</si>
  <si>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</si>
  <si>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</si>
  <si>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</si>
  <si>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</si>
  <si>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</si>
  <si>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</si>
  <si>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</si>
  <si>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</si>
  <si>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</si>
  <si>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</si>
  <si>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</si>
  <si>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</si>
  <si>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</si>
  <si>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</si>
  <si>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</si>
  <si>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</si>
  <si>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</si>
  <si>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</si>
  <si>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</si>
  <si>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</si>
  <si>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</si>
  <si>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</si>
  <si>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</si>
  <si>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</si>
  <si>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</si>
  <si>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</si>
  <si>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</si>
  <si>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</si>
  <si>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</si>
  <si>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</si>
  <si>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</si>
  <si>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</si>
  <si>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</si>
  <si>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</si>
  <si>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</si>
  <si>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</si>
  <si>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</si>
  <si>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</si>
  <si>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</si>
  <si>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</si>
  <si>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</si>
  <si>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</si>
  <si>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</si>
  <si>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</si>
  <si>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</si>
  <si>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</si>
  <si>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</si>
  <si>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</si>
  <si>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</si>
  <si>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</si>
  <si>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</si>
  <si>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</si>
  <si>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</si>
  <si>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</si>
  <si>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</si>
  <si>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</si>
  <si>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</si>
  <si>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</si>
  <si>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</si>
  <si>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</si>
  <si>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</si>
  <si>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</si>
  <si>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</si>
  <si>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</si>
  <si>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</si>
  <si>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</si>
  <si>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</si>
  <si>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</si>
  <si>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</si>
  <si>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</si>
  <si>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</si>
  <si>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</si>
  <si>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</si>
  <si>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</si>
  <si>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</si>
  <si>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</si>
  <si>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</si>
  <si>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</si>
  <si>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</si>
  <si>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</si>
  <si>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</si>
  <si>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</si>
  <si>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</si>
  <si>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</si>
  <si>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</si>
  <si>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</si>
  <si>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</si>
  <si>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</si>
  <si>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</si>
  <si>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</si>
  <si>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</si>
  <si>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</si>
  <si>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</si>
  <si>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</si>
  <si>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</si>
  <si>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</si>
  <si>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</si>
  <si>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</si>
  <si>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</si>
  <si>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</si>
  <si>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</si>
  <si>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</si>
  <si>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</si>
  <si>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</si>
  <si>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</si>
  <si>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</si>
  <si>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</si>
  <si>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</si>
  <si>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</si>
  <si>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</si>
  <si>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</si>
  <si>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</si>
  <si>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</si>
  <si>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</si>
  <si>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</si>
  <si>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</si>
  <si>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</si>
  <si>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</si>
  <si>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</si>
  <si>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</si>
  <si>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</si>
  <si>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</si>
  <si>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</si>
  <si>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</si>
  <si>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</si>
  <si>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</si>
  <si>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</si>
  <si>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</si>
  <si>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</si>
  <si>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</si>
  <si>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</si>
  <si>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</si>
  <si>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</si>
  <si>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</si>
  <si>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</si>
  <si>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</si>
  <si>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</si>
  <si>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</si>
  <si>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</si>
  <si>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</si>
  <si>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</si>
  <si>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</si>
  <si>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</si>
  <si>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</si>
  <si>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</si>
  <si>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</si>
  <si>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</si>
  <si>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</si>
  <si>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</si>
  <si>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OPM-SFR/2018-034</t>
  </si>
  <si>
    <t>OPM-SFR/2018-035</t>
  </si>
  <si>
    <t>OPM-SFR/2018-036</t>
  </si>
  <si>
    <t>OPM-SFR/2018-037</t>
  </si>
  <si>
    <t>OPM-SFR/2018-038</t>
  </si>
  <si>
    <t>OPM-SFR/2018-039</t>
  </si>
  <si>
    <t>OPM-SFR/2018-040</t>
  </si>
  <si>
    <t>OPM-SFR/2018-042</t>
  </si>
  <si>
    <t>OPM-SFR/2018-044</t>
  </si>
  <si>
    <t>OPM-SFR/2018-045</t>
  </si>
  <si>
    <t>OPM-SFR/2018-046</t>
  </si>
  <si>
    <t>OPM-SFR/2018-047</t>
  </si>
  <si>
    <t>OPM-SFR/2018-048</t>
  </si>
  <si>
    <t>OPM-SFR/2018-049</t>
  </si>
  <si>
    <t>OPM-SFR/2018-051</t>
  </si>
  <si>
    <t>OPM-SFR/2018-053</t>
  </si>
  <si>
    <t>OPM-SFR/2018-054</t>
  </si>
  <si>
    <t>OPM-SFR/2018-055</t>
  </si>
  <si>
    <t>OPM-SFR/2018-056</t>
  </si>
  <si>
    <t>OPM-SFR/2018-057</t>
  </si>
  <si>
    <t>OPM-SFR/2018-058</t>
  </si>
  <si>
    <t>OPM-SFR/2018-059</t>
  </si>
  <si>
    <t>OPM-SFR/2018-060</t>
  </si>
  <si>
    <t>OPM-SFR/2018-061</t>
  </si>
  <si>
    <t>OPM-SFR/2018-062</t>
  </si>
  <si>
    <t>OPM-SFR/2018-063</t>
  </si>
  <si>
    <t>OPM-SFR/2018-064</t>
  </si>
  <si>
    <t>OPM-SFR/2018-065</t>
  </si>
  <si>
    <t>OPM-SFR/2018-066</t>
  </si>
  <si>
    <t>OPM-SFR/2018-067</t>
  </si>
  <si>
    <t>OPM-SFR/2018-070</t>
  </si>
  <si>
    <t>OPM-SFR/2018-071</t>
  </si>
  <si>
    <t>OPM-SFR/2018-072</t>
  </si>
  <si>
    <t>OPM-SFR/2018-073</t>
  </si>
  <si>
    <t>OPM-SFR/2018-075</t>
  </si>
  <si>
    <t>abril-junio del 2018</t>
  </si>
  <si>
    <t>ADJUDICACIÓN DIRECTA</t>
  </si>
  <si>
    <t>LEY DE OBRA PÚBLICA Y SERVICIOS RELACIONADOS CON LA MISMA PARA EL ESTADO Y LOS MUNICIPIOS DE GUANAJUATO</t>
  </si>
  <si>
    <t>GRUPO CONSTRUCTOR ARCHITETTI, S. DE R.L. DE C.V.</t>
  </si>
  <si>
    <t>ING. MIGUEL ÁNGEL DÍAZ ALCARAZ</t>
  </si>
  <si>
    <t>JESUS ENRIQUE REYNOSO BOLAÑOS</t>
  </si>
  <si>
    <t>ARQ. FRANCISCO ARRIAGA CARMONA</t>
  </si>
  <si>
    <t>SIECORP INGENIERÍA APLICADA S.R.L. DE C.V.</t>
  </si>
  <si>
    <t>CONSTRUCTORA RESTAURARQ, S.A. DE C.V.</t>
  </si>
  <si>
    <t>J. JESÚS CERRILLO RAMOS</t>
  </si>
  <si>
    <t>ARQ. PEDRO MUÑOZ LÓPEZ</t>
  </si>
  <si>
    <t xml:space="preserve">ROGELIO LARA JURADO </t>
  </si>
  <si>
    <t>ING. DANIEL ORNELAS JASSO</t>
  </si>
  <si>
    <t xml:space="preserve">ING. LUIS FELIPE COLLAZO HERNANDEZ </t>
  </si>
  <si>
    <t>ING. ROGELIO LARA JURADO</t>
  </si>
  <si>
    <t>GRUPO RYXSHEM, S.A. DE C.V.</t>
  </si>
  <si>
    <t xml:space="preserve">ING. JOSE DE JESUS SALDAÑA SANCHEZ </t>
  </si>
  <si>
    <t xml:space="preserve">ING. FELIPE BECERRA GONZALEZ </t>
  </si>
  <si>
    <t xml:space="preserve">BARBA Y SALDAÑA CONSTRUCTORA, S.A. DE C.V. </t>
  </si>
  <si>
    <t xml:space="preserve">ING. JULIAN GUERRERO MARTINEZ </t>
  </si>
  <si>
    <t>CONSTRUCCIÓN DE RECÁMARA DE 16 M2 EN VARIAS LOCALIDADES DEL MUNICIPIO</t>
  </si>
  <si>
    <t>ADECUACIÓN DE PROYECTO EJECUTIVO DEL LIBRAMIENTO SUR PARA INCLUIR CICLOVÍA (KM. 0+ 0+000 A 6+300)</t>
  </si>
  <si>
    <t>PROYECTO EJECUTIVO DE CICLOVÍA INTERCONEXIÓN LIBRAMIENTO- BLVD.  LAS TORRES NORTE-BLVD. JUVENTINO ROSAS-CAMINO VIEJO</t>
  </si>
  <si>
    <t>AMPLIACIÓN DE ALUMBRADO PÚBLICO EN CALLE SIN NOMBRE DE LA LOCALIDAD DE SAN ROQUE DE MONTES</t>
  </si>
  <si>
    <t>AMPLIACIÓN DE ALUMBRADO PÚBLICO EN CALLE OJO DE AGUA DE LA LOCALIDAD DE SAN ISIDRO II ETAPA</t>
  </si>
  <si>
    <t>AMPLIACIÓN DE ALUMBRADO PÚBLICO EN CALLE SIN NOMBRE DE LA LOCALIDAD DE MEXIQUITO</t>
  </si>
  <si>
    <t>AMPLIACIÓN DE ALUMBRADO PÚBLICO EN LA CALLE PEDRO PADILLA DE LA LOCALIDAD DE EL NACIMIENTO</t>
  </si>
  <si>
    <t>CICLOVÍA EN EL BLVD. PANAMÁ (TRAMO BLVD. PEDRO NICOLÁS A BLVD. FRANCISCO HERNÁNDEZ Y PUENTE RÍO SANTIAGO)</t>
  </si>
  <si>
    <t>ELABORACIÓN DE 3 NOTAS TÉCNICAS Y ANÁLISIS COSTO BENEFICIO PARA GESTIÓN DE RECURSOS DE OBRAS</t>
  </si>
  <si>
    <t>ELABORACIÓN DE 4 NOTAS TÉCNICAS, 2 AFOROS VEHICULARES Y 10 AFOROS CICLISTAS AJUSTADOS PARA GESTIÓN DE RECURSOS DE OBRAS</t>
  </si>
  <si>
    <t>PROYECTO EJECUTIVO PARA EL DESARROLLO DE UN NUEVO DESARROLLO COMERCIAL EN LA ZONA NORTE DE LA CABECERA MUNICIPAL</t>
  </si>
  <si>
    <t>CONSTRUCCIÓN DE LOSAS DE CONCRETO EN ESPACIOS PÚBLICOS</t>
  </si>
  <si>
    <t>REPELLADO Y PINTURA BARDA PERIMETRAL SECTOR SUR DE PANTEON SAN MIGUEL</t>
  </si>
  <si>
    <t>CONSTRUCCIÓN DE GAVETAS EN PANTEÓN DE JESÚS DEL MONTE</t>
  </si>
  <si>
    <t>AMPLIACIÓN DE RED DE AGUA POTABLE EN LA CALLE SIN NOMBRE DE LA LOCALIDAD DE MEXIQUITO</t>
  </si>
  <si>
    <t>CUATRO PROYECTOS EJECUTIVOS DE CICLOVIAS EN VARIAS CALLES</t>
  </si>
  <si>
    <t>ESTUDIO DE MANIFIESTO DE IMPACTO AMBIENTAL (MIA) DEL PROYECTO DE MODERNIZACION DEL LIBRAMIENTO SUR</t>
  </si>
  <si>
    <t>PROYECTO EJECUTIVO DE GLORIETA ELEVADA PARA CICLISTAS Y PEATONES EN BLVD. JUVENTINO ROSAS</t>
  </si>
  <si>
    <t xml:space="preserve">DOS PROYECTOS EJECUTIVOS DE REHABILITACION DE LAS CALLES HACIENDA DE SOPEÑA Y HACIENDA DE LAS FLORES </t>
  </si>
  <si>
    <t>PAVIMENTACION DE CALLE HACIENDA DE SOPEÑA, COL. EXHACIENDA DE SANTIAGO</t>
  </si>
  <si>
    <t xml:space="preserve">PROYECTO EJECUTIVO COLECTOR PLUVIAL SUROESTE </t>
  </si>
  <si>
    <t xml:space="preserve">PROYECTO EJECUTIVO DE GIMNASIO Y BODEGA PARA LA DIRECCION DE SEGURIDAD PUBLICA </t>
  </si>
  <si>
    <t xml:space="preserve">ELABORACION DE 71 FICHAS DE AFECTACION EN EL LIBRAMIENTO SUR </t>
  </si>
  <si>
    <t xml:space="preserve">REHABILITACION CON CARPETA ASFALTICA DE LAS CALLES VALLE DEL ORO Y VALLE DE LAS FLORES </t>
  </si>
  <si>
    <t>CONSTRUCCION DE 13 BAÑOS CON BIODIGESTOR EN VARIAS LOCALIDADES DEL MUNICIPIO DE SAN FRANCISCO DEL RINCON, GTO.</t>
  </si>
  <si>
    <t>DRENAJE SANITARIO, COLONIA EL REFUGIO, SAN FRANCISCO DEL RINCON, GTO.</t>
  </si>
  <si>
    <t>MEJORAMIENTO DE IMAGEN URBANA DE LA COLONIA INFONAVIT SAN FRANCISCO 1A  ETAPA</t>
  </si>
  <si>
    <t>PAVIMENTACION DE CALLE ACCESO AL JARDIN DE NIÑOS DEL SALTO DE ABAJO 1A ETAPA</t>
  </si>
  <si>
    <t xml:space="preserve">PROYECTO EJECUTIVO PUENTE CICLOVIA CAMINO VIEJO SOBRE RIO SANTIAGO </t>
  </si>
  <si>
    <t>REHABILITACION DE BULEVAR JUVENTINO ROSAS</t>
  </si>
  <si>
    <t xml:space="preserve">ADECUACION PROYECTO EJECUTIVO ANDADOR Y CICLOVIA DEL PARQUE LINEAL RIO SANTAIGO, TRAMO PARQUE DEL RIO A CAMINO VIEJO </t>
  </si>
  <si>
    <t xml:space="preserve">AMPLIACION DE RED DE AGUA POTABLE EN LA COLONIA EL REFUGIO </t>
  </si>
  <si>
    <t>PROYECTO EJECUTIVO DEL COLECTOR PLUVIAL SURESTE</t>
  </si>
  <si>
    <t>DICTAMEN ESTRUCTURAL DE BOVEDA EXISTENTE COLECTOR TRES MARIAS TRAMO CALEL 4 DE OCTUBRE A CALLE MICHOACAN</t>
  </si>
  <si>
    <t xml:space="preserve">PAVIMENTACION DEL BLVD. GABRIEL FRANCISCO ENTRE BLVD. IGNACIO RAMIREZ Y PANAMA, FRACC. SAN MIGUEL </t>
  </si>
  <si>
    <t>n/a</t>
  </si>
  <si>
    <t>mx</t>
  </si>
  <si>
    <t>transferencia</t>
  </si>
  <si>
    <t>Obras Públicas</t>
  </si>
  <si>
    <t>30 de junio del 2018</t>
  </si>
  <si>
    <t>30 de junio 2018</t>
  </si>
  <si>
    <t>RECURSOS  MUNICIPALES DEL RAMO 33 FAISM 2018</t>
  </si>
  <si>
    <t>RECURSOS MUNICIPALES CUENTA PÚBLICA 2018</t>
  </si>
  <si>
    <t>RECURSOS MUNICIPALES FAISM 2018</t>
  </si>
  <si>
    <t>RECURSOS MUNICIPALES FORTAMUN 2018</t>
  </si>
  <si>
    <t>RECURSOS ESTATALES</t>
  </si>
  <si>
    <t>RECURSOS MUNICIPALES DEL RAMO 33 FAISM 2018</t>
  </si>
  <si>
    <t>RECURSOS MUNICIPALES DEL RAMO 33 FAISM 2'018</t>
  </si>
  <si>
    <t>RECURSOS MUNICIPALES DEL RAMO 33 FAISM 2018 PISBCC</t>
  </si>
  <si>
    <t xml:space="preserve">RECURSOS MUNICIPALES CUENTA PÚBLICA  2018  Y REMANENTES RAMO 33 FAISM </t>
  </si>
  <si>
    <t>RECURSOS MUNICIPALES 2018</t>
  </si>
  <si>
    <t>RECURSOS FEDERALES FIES 2017</t>
  </si>
  <si>
    <t>Colocar el ID que contiene los datos de la hoja: 'Tabla 126643'</t>
  </si>
  <si>
    <t>en proceso</t>
  </si>
  <si>
    <t>terminado</t>
  </si>
  <si>
    <t>SAN FRANCISCO DEL RINCON,</t>
  </si>
  <si>
    <t>SAN ROQUE DE MONTES</t>
  </si>
  <si>
    <t>LA LOCALIDAD DE MEXIQUITO</t>
  </si>
  <si>
    <t>SAN ISIDRO</t>
  </si>
  <si>
    <t>MEXIQUITO</t>
  </si>
  <si>
    <t>NACIMIENTO</t>
  </si>
  <si>
    <t>JESUS DEL MONTE</t>
  </si>
  <si>
    <t>SALTO DE ABAJO</t>
  </si>
  <si>
    <r>
      <t>VIGÉSIMA.-</t>
    </r>
    <r>
      <rPr>
        <sz val="6"/>
        <color indexed="8"/>
        <rFont val="Tahoma"/>
        <family val="2"/>
      </rPr>
      <t xml:space="preserve"> </t>
    </r>
    <r>
      <rPr>
        <b/>
        <sz val="6"/>
        <color indexed="8"/>
        <rFont val="Tahoma"/>
        <family val="2"/>
      </rPr>
      <t>DEL CONTROL Y VIGILANCIA.-</t>
    </r>
    <r>
      <rPr>
        <sz val="6"/>
        <color indexed="8"/>
        <rFont val="Tahoma"/>
        <family val="2"/>
      </rPr>
      <t xml:space="preserve"> AMBAS PARTES ACUERDAN QUE </t>
    </r>
    <r>
      <rPr>
        <b/>
        <sz val="6"/>
        <color indexed="8"/>
        <rFont val="Tahoma"/>
        <family val="2"/>
      </rPr>
      <t>“EL CONTRATANTE”</t>
    </r>
    <r>
      <rPr>
        <sz val="6"/>
        <color indexed="8"/>
        <rFont val="Tahoma"/>
        <family val="2"/>
      </rPr>
      <t xml:space="preserve"> O EL SUPERVISOR POR ÉL DESIGNADO, TENDRÁ FACULTADES EXPRESAS PARA CONTROLAR, VIGILAR Y SUPERVISAR EN TODO TIEMPO LOS SERVICIOS, ASÍ COMO LA CALIDAD Y DEMÁS OBLIGACIONES CONTRAÍDAS POR </t>
    </r>
    <r>
      <rPr>
        <b/>
        <sz val="6"/>
        <color indexed="8"/>
        <rFont val="Tahoma"/>
        <family val="2"/>
      </rPr>
      <t>“EL CONTRATISTA”</t>
    </r>
    <r>
      <rPr>
        <sz val="6"/>
        <color indexed="8"/>
        <rFont val="Tahoma"/>
        <family val="2"/>
      </rPr>
      <t xml:space="preserve"> COMUNICANDO A EL MISMO, POR ESCRITO, LAS INSTRUCCIONES PERTINENTES EN SU CASO, A EFECTO DE QUE SE AJUSTE A LAS ESPECIFICACIONES Y A LOS TÉRMINOS DE REFERENCIA.</t>
    </r>
  </si>
  <si>
    <t>27 de mayo del 2019</t>
  </si>
  <si>
    <t>contrato 2018-034 sin firmas</t>
  </si>
  <si>
    <t>contrato 2018-036 sin firmas</t>
  </si>
  <si>
    <t>contrato 2018-037 sin firmas</t>
  </si>
  <si>
    <t>contrato 2108-042 sin firmas</t>
  </si>
  <si>
    <t>contrato 2018-039sin firmas</t>
  </si>
  <si>
    <t>contrato 2018-044 sin firmas</t>
  </si>
  <si>
    <t>contrato 2018-045sin firmas</t>
  </si>
  <si>
    <t>contrato 2018-047 sin firmas</t>
  </si>
  <si>
    <t>contrato 2018-048 sin firma</t>
  </si>
  <si>
    <t>contrato 2018-049sin firmas</t>
  </si>
  <si>
    <t>contrato 2018-053-sin firmas</t>
  </si>
  <si>
    <t>contrato 2018-054 sin firmas</t>
  </si>
  <si>
    <t>contrato 2018-055 sin firma</t>
  </si>
  <si>
    <t>contrato 2018-057sin firmas</t>
  </si>
  <si>
    <t>contrato 2018-058sin firma</t>
  </si>
  <si>
    <t>contrato 2018-056 sin firma</t>
  </si>
  <si>
    <t>contrato2018-059 sin firma</t>
  </si>
  <si>
    <t>contrato 2018-060sin firma</t>
  </si>
  <si>
    <t>contrato 2018-061 sin firma</t>
  </si>
  <si>
    <t>contrato 2018-062sin firmas</t>
  </si>
  <si>
    <t>contrato 2018-063 sin firma</t>
  </si>
  <si>
    <t>contrato 2018-064 sin firma</t>
  </si>
  <si>
    <t>contrato 2018-065sin firmas</t>
  </si>
  <si>
    <t>contrato 2018-067 sin firma</t>
  </si>
  <si>
    <t>contrato 2018-070 sin firmas</t>
  </si>
  <si>
    <t>contrato 2018-071 sin firma</t>
  </si>
  <si>
    <t>contrato 2018-075 sin firmas</t>
  </si>
  <si>
    <t>contrato 2018-072 sin firma</t>
  </si>
  <si>
    <t>contrato 2018-073sinfirma</t>
  </si>
  <si>
    <t>avance físico abril-junio 2018</t>
  </si>
  <si>
    <t>http://www.sanfrancisco.gob.mx/transparencia/archivos/2018/02/201804060880002858.pdf</t>
  </si>
  <si>
    <t>http://www.sanfrancisco.gob.mx/transparencia/archivos/2018/02/201804060880002857.pdf</t>
  </si>
  <si>
    <t>acta 2018-045sin firmas</t>
  </si>
  <si>
    <t>finiquito 2018-045 sin firmas</t>
  </si>
  <si>
    <t>acta 2018-046sin firmas</t>
  </si>
  <si>
    <t>finiquito 2018-046sin firmas</t>
  </si>
  <si>
    <t>http://www.sanfrancisco.gob.mx/transparencia/archivos/2018/02/201804060880002832.pdf</t>
  </si>
  <si>
    <t>contrato 2018-066 sin firmas</t>
  </si>
  <si>
    <t>contrato 2018-046sin firma</t>
  </si>
  <si>
    <t>contrato 2018-051 sin firmas</t>
  </si>
  <si>
    <t>contrato2018-040-sin firmas</t>
  </si>
  <si>
    <t xml:space="preserve">2018-038 sin firmas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</si>
</sst>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$-80A]#,##0.00"/>
    <numFmt numFmtId="166" formatCode="[$$-80A]#,##0.00;[Red]&quot;-&quot;[$$-80A]#,##0.00"/>
    <numFmt numFmtId="167" formatCode="[$-80A]General"/>
    <numFmt numFmtId="168" formatCode="&quot; $&quot;#,##0.00&quot; &quot;;&quot;-$&quot;#,##0.00&quot; &quot;;&quot; $-&quot;#&quot; &quot;;@&quot; &quot;"/>
    <numFmt numFmtId="169" formatCode="&quot; $&quot;#,##0.00&quot; &quot;;&quot;-$&quot;#,##0.00&quot; &quot;;&quot; $-&quot;#&quot; &quot;;&quot; &quot;@&quot; &quot;"/>
    <numFmt numFmtId="170" formatCode="&quot; &quot;[$€]#,##0.00&quot; &quot;;&quot;-&quot;[$€]#,##0.00&quot; &quot;;&quot; &quot;[$€]&quot;-&quot;#&quot; &quot;"/>
    <numFmt numFmtId="171" formatCode="_-\$* #,##0.00_-;&quot;-$&quot;* #,##0.00_-;_-\$* \-??_-;_-@_-"/>
  </numFmts>
  <fonts count="27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sz val="9"/>
      <color theme="1"/>
      <name val="Tahoma"/>
      <family val="2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Arial11"/>
    </font>
    <font>
      <sz val="10"/>
      <color rgb="FF000000"/>
      <name val="Arial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sz val="10"/>
      <name val="Arial11"/>
    </font>
    <font>
      <sz val="10"/>
      <color rgb="FFFF0000"/>
      <name val="Arial"/>
      <family val="2"/>
    </font>
    <font>
      <b/>
      <sz val="6"/>
      <color rgb="FF000000"/>
      <name val="Tahoma"/>
      <family val="2"/>
    </font>
    <font>
      <sz val="6"/>
      <color indexed="8"/>
      <name val="Tahoma"/>
      <family val="2"/>
    </font>
    <font>
      <b/>
      <sz val="6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9" fontId="8" fillId="0" borderId="0"/>
    <xf numFmtId="170" fontId="8" fillId="0" borderId="0"/>
    <xf numFmtId="169" fontId="8" fillId="0" borderId="0"/>
    <xf numFmtId="167" fontId="17" fillId="0" borderId="0"/>
    <xf numFmtId="168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9" fontId="8" fillId="0" borderId="0"/>
    <xf numFmtId="167" fontId="8" fillId="0" borderId="0"/>
    <xf numFmtId="167" fontId="20" fillId="0" borderId="0"/>
    <xf numFmtId="0" fontId="21" fillId="0" borderId="0"/>
    <xf numFmtId="166" fontId="21" fillId="0" borderId="0"/>
    <xf numFmtId="44" fontId="16" fillId="0" borderId="0" applyFont="0" applyFill="0" applyBorder="0" applyAlignment="0" applyProtection="0"/>
    <xf numFmtId="0" fontId="22" fillId="0" borderId="0" applyBorder="0" applyProtection="0"/>
    <xf numFmtId="0" fontId="7" fillId="0" borderId="0"/>
    <xf numFmtId="171" fontId="7" fillId="0" borderId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1">
    <xf numFmtId="0" fontId="0" fillId="0" borderId="0" xfId="0" applyProtection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Fill="1" applyBorder="1" applyProtection="1"/>
    <xf numFmtId="0" fontId="0" fillId="0" borderId="0" xfId="0" applyFill="1" applyProtection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Protection="1"/>
    <xf numFmtId="0" fontId="8" fillId="0" borderId="2" xfId="0" applyFont="1" applyFill="1" applyBorder="1" applyAlignment="1">
      <alignment horizontal="justify" vertical="justify"/>
    </xf>
    <xf numFmtId="0" fontId="9" fillId="0" borderId="2" xfId="2" applyFont="1" applyFill="1" applyBorder="1" applyAlignment="1" applyProtection="1">
      <alignment horizontal="left" vertical="center" wrapText="1"/>
    </xf>
    <xf numFmtId="15" fontId="8" fillId="0" borderId="2" xfId="0" applyNumberFormat="1" applyFont="1" applyFill="1" applyBorder="1" applyAlignment="1">
      <alignment horizontal="justify" vertical="justify"/>
    </xf>
    <xf numFmtId="165" fontId="8" fillId="0" borderId="2" xfId="0" applyNumberFormat="1" applyFont="1" applyFill="1" applyBorder="1" applyAlignment="1">
      <alignment horizontal="center" vertical="justify"/>
    </xf>
    <xf numFmtId="0" fontId="7" fillId="0" borderId="0" xfId="0" applyFont="1" applyFill="1" applyProtection="1"/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164" fontId="8" fillId="0" borderId="2" xfId="1" applyFont="1" applyFill="1" applyBorder="1" applyAlignment="1">
      <alignment horizontal="justify" vertical="justify"/>
    </xf>
    <xf numFmtId="0" fontId="8" fillId="3" borderId="2" xfId="5" applyFont="1" applyFill="1" applyBorder="1" applyAlignment="1">
      <alignment horizontal="justify" vertical="justify"/>
    </xf>
    <xf numFmtId="0" fontId="12" fillId="3" borderId="2" xfId="5" applyFont="1" applyFill="1" applyBorder="1" applyAlignment="1">
      <alignment vertical="center" wrapText="1"/>
    </xf>
    <xf numFmtId="0" fontId="11" fillId="3" borderId="2" xfId="5" applyFont="1" applyFill="1" applyBorder="1" applyAlignment="1">
      <alignment vertical="top" wrapText="1"/>
    </xf>
    <xf numFmtId="0" fontId="11" fillId="3" borderId="2" xfId="5" applyFont="1" applyFill="1" applyBorder="1" applyAlignment="1">
      <alignment wrapText="1"/>
    </xf>
    <xf numFmtId="0" fontId="13" fillId="3" borderId="2" xfId="5" applyFont="1" applyFill="1" applyBorder="1" applyAlignment="1">
      <alignment vertical="top" wrapText="1"/>
    </xf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8" fillId="3" borderId="2" xfId="0" applyFont="1" applyFill="1" applyBorder="1" applyAlignment="1">
      <alignment horizontal="justify" vertical="justify"/>
    </xf>
    <xf numFmtId="0" fontId="0" fillId="3" borderId="0" xfId="0" applyFill="1" applyProtection="1"/>
    <xf numFmtId="0" fontId="9" fillId="3" borderId="2" xfId="2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15" fontId="8" fillId="3" borderId="2" xfId="0" applyNumberFormat="1" applyFont="1" applyFill="1" applyBorder="1" applyAlignment="1">
      <alignment horizontal="justify" vertical="justify"/>
    </xf>
    <xf numFmtId="164" fontId="3" fillId="0" borderId="1" xfId="1" applyFont="1" applyFill="1" applyBorder="1" applyAlignment="1">
      <alignment wrapText="1"/>
    </xf>
    <xf numFmtId="164" fontId="0" fillId="0" borderId="0" xfId="1" applyFont="1" applyFill="1" applyProtection="1"/>
    <xf numFmtId="15" fontId="8" fillId="3" borderId="2" xfId="23" applyNumberFormat="1" applyFont="1" applyFill="1" applyBorder="1" applyAlignment="1">
      <alignment horizontal="justify" vertical="justify"/>
    </xf>
    <xf numFmtId="15" fontId="23" fillId="3" borderId="2" xfId="23" applyNumberFormat="1" applyFont="1" applyFill="1" applyBorder="1" applyAlignment="1">
      <alignment horizontal="justify" vertical="justify"/>
    </xf>
    <xf numFmtId="15" fontId="7" fillId="3" borderId="2" xfId="23" applyNumberFormat="1" applyFont="1" applyFill="1" applyBorder="1" applyAlignment="1">
      <alignment horizontal="justify" vertical="justify"/>
    </xf>
    <xf numFmtId="0" fontId="0" fillId="0" borderId="0" xfId="0" applyFill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0" fillId="0" borderId="0" xfId="0" applyAlignment="1" applyProtection="1">
      <alignment wrapText="1"/>
    </xf>
    <xf numFmtId="0" fontId="8" fillId="3" borderId="2" xfId="23" applyFont="1" applyFill="1" applyBorder="1" applyAlignment="1">
      <alignment horizontal="justify" vertical="justify"/>
    </xf>
    <xf numFmtId="0" fontId="8" fillId="0" borderId="2" xfId="5" applyFont="1" applyFill="1" applyBorder="1" applyAlignment="1">
      <alignment horizontal="justify" vertical="justify"/>
    </xf>
    <xf numFmtId="0" fontId="12" fillId="0" borderId="2" xfId="5" applyFont="1" applyFill="1" applyBorder="1" applyAlignment="1">
      <alignment vertical="center" wrapText="1"/>
    </xf>
    <xf numFmtId="0" fontId="11" fillId="0" borderId="2" xfId="5" applyFont="1" applyFill="1" applyBorder="1" applyAlignment="1">
      <alignment vertical="top" wrapText="1"/>
    </xf>
    <xf numFmtId="0" fontId="11" fillId="0" borderId="2" xfId="5" applyFont="1" applyFill="1" applyBorder="1" applyAlignment="1">
      <alignment wrapText="1"/>
    </xf>
    <xf numFmtId="0" fontId="13" fillId="0" borderId="2" xfId="5" applyFont="1" applyFill="1" applyBorder="1" applyAlignment="1">
      <alignment vertical="top" wrapText="1"/>
    </xf>
    <xf numFmtId="0" fontId="0" fillId="0" borderId="2" xfId="0" applyFill="1" applyBorder="1" applyProtection="1"/>
    <xf numFmtId="0" fontId="7" fillId="0" borderId="2" xfId="0" applyFont="1" applyFill="1" applyBorder="1" applyProtection="1"/>
    <xf numFmtId="0" fontId="6" fillId="2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Protection="1"/>
    <xf numFmtId="0" fontId="8" fillId="0" borderId="5" xfId="0" applyFont="1" applyFill="1" applyBorder="1" applyAlignment="1">
      <alignment horizontal="justify" vertical="justify"/>
    </xf>
    <xf numFmtId="0" fontId="0" fillId="0" borderId="2" xfId="0" applyFill="1" applyBorder="1" applyAlignment="1" applyProtection="1">
      <alignment horizontal="left"/>
    </xf>
    <xf numFmtId="0" fontId="0" fillId="0" borderId="2" xfId="0" applyFont="1" applyFill="1" applyBorder="1" applyProtection="1"/>
    <xf numFmtId="0" fontId="8" fillId="0" borderId="2" xfId="0" applyFont="1" applyFill="1" applyBorder="1" applyAlignment="1" applyProtection="1">
      <alignment horizontal="justify" vertical="justify"/>
    </xf>
    <xf numFmtId="165" fontId="0" fillId="0" borderId="2" xfId="0" applyNumberFormat="1" applyFill="1" applyBorder="1" applyProtection="1"/>
    <xf numFmtId="164" fontId="0" fillId="0" borderId="2" xfId="1" applyFont="1" applyFill="1" applyBorder="1" applyProtection="1"/>
    <xf numFmtId="0" fontId="10" fillId="0" borderId="2" xfId="3" applyBorder="1" applyProtection="1"/>
    <xf numFmtId="0" fontId="0" fillId="0" borderId="2" xfId="0" applyFont="1" applyFill="1" applyBorder="1" applyAlignment="1" applyProtection="1">
      <alignment wrapText="1"/>
    </xf>
    <xf numFmtId="0" fontId="24" fillId="0" borderId="2" xfId="0" applyFont="1" applyBorder="1" applyAlignment="1" applyProtection="1">
      <alignment horizontal="justify" vertical="center"/>
    </xf>
    <xf numFmtId="164" fontId="14" fillId="0" borderId="2" xfId="1" applyFont="1" applyFill="1" applyBorder="1" applyAlignment="1">
      <alignment vertical="top"/>
    </xf>
    <xf numFmtId="8" fontId="15" fillId="0" borderId="2" xfId="0" applyNumberFormat="1" applyFont="1" applyFill="1" applyBorder="1" applyAlignment="1">
      <alignment vertical="top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left"/>
    </xf>
    <xf numFmtId="165" fontId="0" fillId="3" borderId="2" xfId="0" applyNumberFormat="1" applyFill="1" applyBorder="1" applyProtection="1"/>
    <xf numFmtId="165" fontId="8" fillId="3" borderId="2" xfId="0" applyNumberFormat="1" applyFont="1" applyFill="1" applyBorder="1" applyAlignment="1">
      <alignment horizontal="center" vertical="justify"/>
    </xf>
    <xf numFmtId="164" fontId="0" fillId="3" borderId="2" xfId="1" applyFont="1" applyFill="1" applyBorder="1" applyProtection="1"/>
    <xf numFmtId="0" fontId="0" fillId="3" borderId="2" xfId="0" applyFont="1" applyFill="1" applyBorder="1" applyProtection="1"/>
    <xf numFmtId="164" fontId="7" fillId="0" borderId="2" xfId="1" applyFont="1" applyFill="1" applyBorder="1" applyProtection="1"/>
  </cellXfs>
  <cellStyles count="35">
    <cellStyle name="Currency 2" xfId="6"/>
    <cellStyle name="Euro" xfId="7"/>
    <cellStyle name="Excel Built-in Currency" xfId="8"/>
    <cellStyle name="Excel Built-in Normal" xfId="19"/>
    <cellStyle name="Excel Built-in Normal 1" xfId="9"/>
    <cellStyle name="Excel_BuiltIn_Currency 1" xfId="10"/>
    <cellStyle name="Heading" xfId="11"/>
    <cellStyle name="Heading1" xfId="12"/>
    <cellStyle name="Hipervínculo" xfId="3" builtinId="8"/>
    <cellStyle name="Moneda" xfId="1" builtinId="4"/>
    <cellStyle name="Moneda 10" xfId="26"/>
    <cellStyle name="Moneda 10 2" xfId="30"/>
    <cellStyle name="Moneda 10 3" xfId="34"/>
    <cellStyle name="Moneda 2" xfId="4"/>
    <cellStyle name="Moneda 2 2" xfId="13"/>
    <cellStyle name="Moneda 3" xfId="21"/>
    <cellStyle name="Moneda 4" xfId="24"/>
    <cellStyle name="Moneda 4 2" xfId="28"/>
    <cellStyle name="Moneda 4 3" xfId="32"/>
    <cellStyle name="Moneda 5" xfId="25"/>
    <cellStyle name="Moneda 5 2" xfId="29"/>
    <cellStyle name="Moneda 5 3" xfId="33"/>
    <cellStyle name="Moneda 6" xfId="18"/>
    <cellStyle name="Moneda 7" xfId="27"/>
    <cellStyle name="Moneda 8" xfId="31"/>
    <cellStyle name="Normal" xfId="0" builtinId="0"/>
    <cellStyle name="Normal 2" xfId="2"/>
    <cellStyle name="Normal 2 2" xfId="14"/>
    <cellStyle name="Normal 3" xfId="15"/>
    <cellStyle name="Normal 4" xfId="20"/>
    <cellStyle name="Normal 5" xfId="23"/>
    <cellStyle name="Normal 6" xfId="5"/>
    <cellStyle name="Porcentaje 2" xfId="22"/>
    <cellStyle name="Result" xfId="16"/>
    <cellStyle name="Result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12/Documents/ADMON%202015-2018/dependencias/acceso%20a%20la%20informacion/Formato%2028a%20Resultados%20de%20procedimientos%20de%20licitaci&#243;n%20p&#250;blica%20e%20invitaci&#243;n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18/02/201804060880002852.xlsx" TargetMode="External"/><Relationship Id="rId21" Type="http://schemas.openxmlformats.org/officeDocument/2006/relationships/hyperlink" Target="http://www.sanfrancisco.gob.mx/transparencia/archivos/2018/02/201804060880002852.xlsx" TargetMode="External"/><Relationship Id="rId42" Type="http://schemas.openxmlformats.org/officeDocument/2006/relationships/hyperlink" Target="http://www.sanfrancisco.gob.mx/transparencia/archivos/2018/02/201804060880002852.xlsx" TargetMode="External"/><Relationship Id="rId47" Type="http://schemas.openxmlformats.org/officeDocument/2006/relationships/hyperlink" Target="http://www.sanfrancisco.gob.mx/transparencia/archivos/2018/02/201804060880002852.xlsx" TargetMode="External"/><Relationship Id="rId63" Type="http://schemas.openxmlformats.org/officeDocument/2006/relationships/hyperlink" Target="http://www.sanfrancisco.gob.mx/transparencia/archivos/2018/02/201804060880002852.xlsx" TargetMode="External"/><Relationship Id="rId68" Type="http://schemas.openxmlformats.org/officeDocument/2006/relationships/hyperlink" Target="http://www.sanfrancisco.gob.mx/transparencia/archivos/2018/02/201804060880002852.xlsx" TargetMode="External"/><Relationship Id="rId84" Type="http://schemas.openxmlformats.org/officeDocument/2006/relationships/hyperlink" Target="http://www.sanfrancisco.gob.mx/transparencia/archivos/2018/02/201804060880002873.pdf" TargetMode="External"/><Relationship Id="rId89" Type="http://schemas.openxmlformats.org/officeDocument/2006/relationships/hyperlink" Target="http://www.sanfrancisco.gob.mx/transparencia/archivos/2018/02/201804060880002860.pdf" TargetMode="External"/><Relationship Id="rId2" Type="http://schemas.openxmlformats.org/officeDocument/2006/relationships/hyperlink" Target="http://www.sanfrancisco.gob.mx/transparencia/archivos/2018/02/201804060880002852.xlsx" TargetMode="External"/><Relationship Id="rId16" Type="http://schemas.openxmlformats.org/officeDocument/2006/relationships/hyperlink" Target="http://www.sanfrancisco.gob.mx/transparencia/archivos/2018/02/201804060880002852.xlsx" TargetMode="External"/><Relationship Id="rId29" Type="http://schemas.openxmlformats.org/officeDocument/2006/relationships/hyperlink" Target="http://www.sanfrancisco.gob.mx/transparencia/archivos/2018/02/201804060880002852.xlsx" TargetMode="External"/><Relationship Id="rId107" Type="http://schemas.openxmlformats.org/officeDocument/2006/relationships/hyperlink" Target="http://www.sanfrancisco.gob.mx/transparencia/archivos/2018/02/201804060880002828.PDF" TargetMode="External"/><Relationship Id="rId11" Type="http://schemas.openxmlformats.org/officeDocument/2006/relationships/hyperlink" Target="http://www.sanfrancisco.gob.mx/transparencia/archivos/2018/02/201804060880002852.xlsx" TargetMode="External"/><Relationship Id="rId24" Type="http://schemas.openxmlformats.org/officeDocument/2006/relationships/hyperlink" Target="http://www.sanfrancisco.gob.mx/transparencia/archivos/2018/02/201804060880002852.xlsx" TargetMode="External"/><Relationship Id="rId32" Type="http://schemas.openxmlformats.org/officeDocument/2006/relationships/hyperlink" Target="http://www.sanfrancisco.gob.mx/transparencia/archivos/2018/02/201804060880002852.xlsx" TargetMode="External"/><Relationship Id="rId37" Type="http://schemas.openxmlformats.org/officeDocument/2006/relationships/hyperlink" Target="http://www.sanfrancisco.gob.mx/transparencia/archivos/2018/02/201804060880002852.xlsx" TargetMode="External"/><Relationship Id="rId40" Type="http://schemas.openxmlformats.org/officeDocument/2006/relationships/hyperlink" Target="http://www.sanfrancisco.gob.mx/transparencia/archivos/2018/02/201804060880002852.xlsx" TargetMode="External"/><Relationship Id="rId45" Type="http://schemas.openxmlformats.org/officeDocument/2006/relationships/hyperlink" Target="http://www.sanfrancisco.gob.mx/transparencia/archivos/2018/02/201804060880002852.xlsx" TargetMode="External"/><Relationship Id="rId53" Type="http://schemas.openxmlformats.org/officeDocument/2006/relationships/hyperlink" Target="http://www.sanfrancisco.gob.mx/transparencia/archivos/2018/02/201804060880002852.xlsx" TargetMode="External"/><Relationship Id="rId58" Type="http://schemas.openxmlformats.org/officeDocument/2006/relationships/hyperlink" Target="http://www.sanfrancisco.gob.mx/transparencia/archivos/2018/02/201804060880002852.xlsx" TargetMode="External"/><Relationship Id="rId66" Type="http://schemas.openxmlformats.org/officeDocument/2006/relationships/hyperlink" Target="http://www.sanfrancisco.gob.mx/transparencia/archivos/2018/02/201804060880002852.xlsx" TargetMode="External"/><Relationship Id="rId74" Type="http://schemas.openxmlformats.org/officeDocument/2006/relationships/hyperlink" Target="http://www.sanfrancisco.gob.mx/transparencia/archivos/2018/02/201804060880002865.pdf" TargetMode="External"/><Relationship Id="rId79" Type="http://schemas.openxmlformats.org/officeDocument/2006/relationships/hyperlink" Target="http://www.sanfrancisco.gob.mx/transparencia/archivos/2018/02/201804060880002849.pdf" TargetMode="External"/><Relationship Id="rId87" Type="http://schemas.openxmlformats.org/officeDocument/2006/relationships/hyperlink" Target="http://www.sanfrancisco.gob.mx/transparencia/archivos/2018/02/201804060880002837.pdf" TargetMode="External"/><Relationship Id="rId102" Type="http://schemas.openxmlformats.org/officeDocument/2006/relationships/hyperlink" Target="http://www.sanfrancisco.gob.mx/transparencia/archivos/2018/02/201804060880002815.PDF" TargetMode="External"/><Relationship Id="rId110" Type="http://schemas.openxmlformats.org/officeDocument/2006/relationships/hyperlink" Target="http://www.sanfrancisco.gob.mx/transparencia/archivos/2018/02/201804060880002854.pdf" TargetMode="External"/><Relationship Id="rId5" Type="http://schemas.openxmlformats.org/officeDocument/2006/relationships/hyperlink" Target="http://www.sanfrancisco.gob.mx/transparencia/archivos/2018/02/201804060880002852.xlsx" TargetMode="External"/><Relationship Id="rId61" Type="http://schemas.openxmlformats.org/officeDocument/2006/relationships/hyperlink" Target="http://www.sanfrancisco.gob.mx/transparencia/archivos/2018/02/201804060880002852.xlsx" TargetMode="External"/><Relationship Id="rId82" Type="http://schemas.openxmlformats.org/officeDocument/2006/relationships/hyperlink" Target="http://www.sanfrancisco.gob.mx/transparencia/archivos/2018/02/201804060880002891.pdf" TargetMode="External"/><Relationship Id="rId90" Type="http://schemas.openxmlformats.org/officeDocument/2006/relationships/hyperlink" Target="http://www.sanfrancisco.gob.mx/transparencia/archivos/2018/02/201804060880002861.pdf" TargetMode="External"/><Relationship Id="rId95" Type="http://schemas.openxmlformats.org/officeDocument/2006/relationships/hyperlink" Target="http://www.sanfrancisco.gob.mx/transparencia/archivos/2018/02/201804060880002894.PDF" TargetMode="External"/><Relationship Id="rId19" Type="http://schemas.openxmlformats.org/officeDocument/2006/relationships/hyperlink" Target="http://www.sanfrancisco.gob.mx/transparencia/archivos/2018/02/201804060880002852.xlsx" TargetMode="External"/><Relationship Id="rId14" Type="http://schemas.openxmlformats.org/officeDocument/2006/relationships/hyperlink" Target="http://www.sanfrancisco.gob.mx/transparencia/archivos/2018/02/201804060880002852.xlsx" TargetMode="External"/><Relationship Id="rId22" Type="http://schemas.openxmlformats.org/officeDocument/2006/relationships/hyperlink" Target="http://www.sanfrancisco.gob.mx/transparencia/archivos/2018/02/201804060880002852.xlsx" TargetMode="External"/><Relationship Id="rId27" Type="http://schemas.openxmlformats.org/officeDocument/2006/relationships/hyperlink" Target="http://www.sanfrancisco.gob.mx/transparencia/archivos/2018/02/201804060880002852.xlsx" TargetMode="External"/><Relationship Id="rId30" Type="http://schemas.openxmlformats.org/officeDocument/2006/relationships/hyperlink" Target="http://www.sanfrancisco.gob.mx/transparencia/archivos/2018/02/201804060880002852.xlsx" TargetMode="External"/><Relationship Id="rId35" Type="http://schemas.openxmlformats.org/officeDocument/2006/relationships/hyperlink" Target="http://www.sanfrancisco.gob.mx/transparencia/archivos/2018/02/201804060880002852.xlsx" TargetMode="External"/><Relationship Id="rId43" Type="http://schemas.openxmlformats.org/officeDocument/2006/relationships/hyperlink" Target="http://www.sanfrancisco.gob.mx/transparencia/archivos/2018/02/201804060880002852.xlsx" TargetMode="External"/><Relationship Id="rId48" Type="http://schemas.openxmlformats.org/officeDocument/2006/relationships/hyperlink" Target="http://www.sanfrancisco.gob.mx/transparencia/archivos/2018/02/201804060880002852.xlsx" TargetMode="External"/><Relationship Id="rId56" Type="http://schemas.openxmlformats.org/officeDocument/2006/relationships/hyperlink" Target="http://www.sanfrancisco.gob.mx/transparencia/archivos/2018/02/201804060880002852.xlsx" TargetMode="External"/><Relationship Id="rId64" Type="http://schemas.openxmlformats.org/officeDocument/2006/relationships/hyperlink" Target="http://www.sanfrancisco.gob.mx/transparencia/archivos/2018/02/201804060880002852.xlsx" TargetMode="External"/><Relationship Id="rId69" Type="http://schemas.openxmlformats.org/officeDocument/2006/relationships/hyperlink" Target="http://www.sanfrancisco.gob.mx/transparencia/archivos/2018/02/201804060880002852.xlsx" TargetMode="External"/><Relationship Id="rId77" Type="http://schemas.openxmlformats.org/officeDocument/2006/relationships/hyperlink" Target="http://www.sanfrancisco.gob.mx/transparencia/archivos/2018/02/201804060880002832.pdf" TargetMode="External"/><Relationship Id="rId100" Type="http://schemas.openxmlformats.org/officeDocument/2006/relationships/hyperlink" Target="http://www.sanfrancisco.gob.mx/transparencia/archivos/2018/02/201804060880002809.PDF" TargetMode="External"/><Relationship Id="rId105" Type="http://schemas.openxmlformats.org/officeDocument/2006/relationships/hyperlink" Target="http://www.sanfrancisco.gob.mx/transparencia/archivos/2018/02/201804060880002825.PDF" TargetMode="External"/><Relationship Id="rId8" Type="http://schemas.openxmlformats.org/officeDocument/2006/relationships/hyperlink" Target="http://www.sanfrancisco.gob.mx/transparencia/archivos/2018/02/201804060880002852.xlsx" TargetMode="External"/><Relationship Id="rId51" Type="http://schemas.openxmlformats.org/officeDocument/2006/relationships/hyperlink" Target="http://www.sanfrancisco.gob.mx/transparencia/archivos/2018/02/201804060880002852.xlsx" TargetMode="External"/><Relationship Id="rId72" Type="http://schemas.openxmlformats.org/officeDocument/2006/relationships/hyperlink" Target="http://www.sanfrancisco.gob.mx/transparencia/archivos/2018/02/201804060880002857.pdf" TargetMode="External"/><Relationship Id="rId80" Type="http://schemas.openxmlformats.org/officeDocument/2006/relationships/hyperlink" Target="http://www.sanfrancisco.gob.mx/transparencia/archivos/2018/02/201804060880002848.pdf" TargetMode="External"/><Relationship Id="rId85" Type="http://schemas.openxmlformats.org/officeDocument/2006/relationships/hyperlink" Target="http://www.sanfrancisco.gob.mx/transparencia/archivos/2018/02/201804060880002872.pdf" TargetMode="External"/><Relationship Id="rId93" Type="http://schemas.openxmlformats.org/officeDocument/2006/relationships/hyperlink" Target="http://www.sanfrancisco.gob.mx/transparencia/archivos/2018/02/201804060880002888.pdf" TargetMode="External"/><Relationship Id="rId98" Type="http://schemas.openxmlformats.org/officeDocument/2006/relationships/hyperlink" Target="http://www.sanfrancisco.gob.mx/transparencia/archivos/2018/02/201804060880002803.PDF" TargetMode="External"/><Relationship Id="rId3" Type="http://schemas.openxmlformats.org/officeDocument/2006/relationships/hyperlink" Target="http://www.sanfrancisco.gob.mx/transparencia/archivos/2018/02/201804060880002852.xlsx" TargetMode="External"/><Relationship Id="rId12" Type="http://schemas.openxmlformats.org/officeDocument/2006/relationships/hyperlink" Target="http://www.sanfrancisco.gob.mx/transparencia/archivos/2018/02/201804060880002852.xlsx" TargetMode="External"/><Relationship Id="rId17" Type="http://schemas.openxmlformats.org/officeDocument/2006/relationships/hyperlink" Target="http://www.sanfrancisco.gob.mx/transparencia/archivos/2018/02/201804060880002852.xlsx" TargetMode="External"/><Relationship Id="rId25" Type="http://schemas.openxmlformats.org/officeDocument/2006/relationships/hyperlink" Target="http://www.sanfrancisco.gob.mx/transparencia/archivos/2018/02/201804060880002852.xlsx" TargetMode="External"/><Relationship Id="rId33" Type="http://schemas.openxmlformats.org/officeDocument/2006/relationships/hyperlink" Target="http://www.sanfrancisco.gob.mx/transparencia/archivos/2018/02/201804060880002852.xlsx" TargetMode="External"/><Relationship Id="rId38" Type="http://schemas.openxmlformats.org/officeDocument/2006/relationships/hyperlink" Target="http://www.sanfrancisco.gob.mx/transparencia/archivos/2018/02/201804060880002852.xlsx" TargetMode="External"/><Relationship Id="rId46" Type="http://schemas.openxmlformats.org/officeDocument/2006/relationships/hyperlink" Target="http://www.sanfrancisco.gob.mx/transparencia/archivos/2018/02/201804060880002852.xlsx" TargetMode="External"/><Relationship Id="rId59" Type="http://schemas.openxmlformats.org/officeDocument/2006/relationships/hyperlink" Target="http://www.sanfrancisco.gob.mx/transparencia/archivos/2018/02/201804060880002852.xlsx" TargetMode="External"/><Relationship Id="rId67" Type="http://schemas.openxmlformats.org/officeDocument/2006/relationships/hyperlink" Target="http://www.sanfrancisco.gob.mx/transparencia/archivos/2018/02/201804060880002852.xlsx" TargetMode="External"/><Relationship Id="rId103" Type="http://schemas.openxmlformats.org/officeDocument/2006/relationships/hyperlink" Target="http://www.sanfrancisco.gob.mx/transparencia/archivos/2018/02/201804060880002818.PDF" TargetMode="External"/><Relationship Id="rId108" Type="http://schemas.openxmlformats.org/officeDocument/2006/relationships/hyperlink" Target="http://www.sanfrancisco.gob.mx/transparencia/archivos/2018/02/201804060880002834.pdf" TargetMode="External"/><Relationship Id="rId20" Type="http://schemas.openxmlformats.org/officeDocument/2006/relationships/hyperlink" Target="http://www.sanfrancisco.gob.mx/transparencia/archivos/2018/02/201804060880002852.xlsx" TargetMode="External"/><Relationship Id="rId41" Type="http://schemas.openxmlformats.org/officeDocument/2006/relationships/hyperlink" Target="http://www.sanfrancisco.gob.mx/transparencia/archivos/2018/02/201804060880002852.xlsx" TargetMode="External"/><Relationship Id="rId54" Type="http://schemas.openxmlformats.org/officeDocument/2006/relationships/hyperlink" Target="http://www.sanfrancisco.gob.mx/transparencia/archivos/2018/02/201804060880002852.xlsx" TargetMode="External"/><Relationship Id="rId62" Type="http://schemas.openxmlformats.org/officeDocument/2006/relationships/hyperlink" Target="http://www.sanfrancisco.gob.mx/transparencia/archivos/2018/02/201804060880002852.xlsx" TargetMode="External"/><Relationship Id="rId70" Type="http://schemas.openxmlformats.org/officeDocument/2006/relationships/hyperlink" Target="http://www.sanfrancisco.gob.mx/transparencia/archivos/2018/02/201804060880002852.xlsx" TargetMode="External"/><Relationship Id="rId75" Type="http://schemas.openxmlformats.org/officeDocument/2006/relationships/hyperlink" Target="http://www.sanfrancisco.gob.mx/transparencia/archivos/2018/02/201804060880002869.PDF" TargetMode="External"/><Relationship Id="rId83" Type="http://schemas.openxmlformats.org/officeDocument/2006/relationships/hyperlink" Target="http://www.sanfrancisco.gob.mx/transparencia/archivos/2018/02/201804060880002876.PDF" TargetMode="External"/><Relationship Id="rId88" Type="http://schemas.openxmlformats.org/officeDocument/2006/relationships/hyperlink" Target="http://www.sanfrancisco.gob.mx/transparencia/archivos/2018/02/201804060880002859.pdf" TargetMode="External"/><Relationship Id="rId91" Type="http://schemas.openxmlformats.org/officeDocument/2006/relationships/hyperlink" Target="http://www.sanfrancisco.gob.mx/transparencia/archivos/2018/02/201804060880002881.PDF" TargetMode="External"/><Relationship Id="rId96" Type="http://schemas.openxmlformats.org/officeDocument/2006/relationships/hyperlink" Target="http://www.sanfrancisco.gob.mx/transparencia/archivos/2018/02/201804060880002897.PDF" TargetMode="External"/><Relationship Id="rId111" Type="http://schemas.openxmlformats.org/officeDocument/2006/relationships/hyperlink" Target="http://www.sanfrancisco.gob.mx/transparencia/archivos/2018/02/201804060880002855.pdf" TargetMode="External"/><Relationship Id="rId1" Type="http://schemas.openxmlformats.org/officeDocument/2006/relationships/hyperlink" Target="http://www.sanfrancisco.gob.mx/transparencia/archivos/2018/02/201804060880002852.xlsx" TargetMode="External"/><Relationship Id="rId6" Type="http://schemas.openxmlformats.org/officeDocument/2006/relationships/hyperlink" Target="http://www.sanfrancisco.gob.mx/transparencia/archivos/2018/02/201804060880002852.xlsx" TargetMode="External"/><Relationship Id="rId15" Type="http://schemas.openxmlformats.org/officeDocument/2006/relationships/hyperlink" Target="http://www.sanfrancisco.gob.mx/transparencia/archivos/2018/02/201804060880002852.xlsx" TargetMode="External"/><Relationship Id="rId23" Type="http://schemas.openxmlformats.org/officeDocument/2006/relationships/hyperlink" Target="http://www.sanfrancisco.gob.mx/transparencia/archivos/2018/02/201804060880002852.xlsx" TargetMode="External"/><Relationship Id="rId28" Type="http://schemas.openxmlformats.org/officeDocument/2006/relationships/hyperlink" Target="http://www.sanfrancisco.gob.mx/transparencia/archivos/2018/02/201804060880002852.xlsx" TargetMode="External"/><Relationship Id="rId36" Type="http://schemas.openxmlformats.org/officeDocument/2006/relationships/hyperlink" Target="http://www.sanfrancisco.gob.mx/transparencia/archivos/2018/02/201804060880002852.xlsx" TargetMode="External"/><Relationship Id="rId49" Type="http://schemas.openxmlformats.org/officeDocument/2006/relationships/hyperlink" Target="http://www.sanfrancisco.gob.mx/transparencia/archivos/2018/02/201804060880002852.xlsx" TargetMode="External"/><Relationship Id="rId57" Type="http://schemas.openxmlformats.org/officeDocument/2006/relationships/hyperlink" Target="http://www.sanfrancisco.gob.mx/transparencia/archivos/2018/02/201804060880002852.xlsx" TargetMode="External"/><Relationship Id="rId106" Type="http://schemas.openxmlformats.org/officeDocument/2006/relationships/hyperlink" Target="http://www.sanfrancisco.gob.mx/transparencia/archivos/2018/02/201804060880002826.PDF" TargetMode="External"/><Relationship Id="rId10" Type="http://schemas.openxmlformats.org/officeDocument/2006/relationships/hyperlink" Target="http://www.sanfrancisco.gob.mx/transparencia/archivos/2018/02/201804060880002852.xlsx" TargetMode="External"/><Relationship Id="rId31" Type="http://schemas.openxmlformats.org/officeDocument/2006/relationships/hyperlink" Target="http://www.sanfrancisco.gob.mx/transparencia/archivos/2018/02/201804060880002852.xlsx" TargetMode="External"/><Relationship Id="rId44" Type="http://schemas.openxmlformats.org/officeDocument/2006/relationships/hyperlink" Target="http://www.sanfrancisco.gob.mx/transparencia/archivos/2018/02/201804060880002852.xlsx" TargetMode="External"/><Relationship Id="rId52" Type="http://schemas.openxmlformats.org/officeDocument/2006/relationships/hyperlink" Target="http://www.sanfrancisco.gob.mx/transparencia/archivos/2018/02/201804060880002852.xlsx" TargetMode="External"/><Relationship Id="rId60" Type="http://schemas.openxmlformats.org/officeDocument/2006/relationships/hyperlink" Target="http://www.sanfrancisco.gob.mx/transparencia/archivos/2018/02/201804060880002852.xlsx" TargetMode="External"/><Relationship Id="rId65" Type="http://schemas.openxmlformats.org/officeDocument/2006/relationships/hyperlink" Target="http://www.sanfrancisco.gob.mx/transparencia/archivos/2018/02/201804060880002852.xlsx" TargetMode="External"/><Relationship Id="rId73" Type="http://schemas.openxmlformats.org/officeDocument/2006/relationships/hyperlink" Target="http://www.sanfrancisco.gob.mx/transparencia/archivos/2018/02/201804060880002864.pdf" TargetMode="External"/><Relationship Id="rId78" Type="http://schemas.openxmlformats.org/officeDocument/2006/relationships/hyperlink" Target="http://www.sanfrancisco.gob.mx/transparencia/archivos/2018/02/201804060880002833.pdf" TargetMode="External"/><Relationship Id="rId81" Type="http://schemas.openxmlformats.org/officeDocument/2006/relationships/hyperlink" Target="http://www.sanfrancisco.gob.mx/transparencia/archivos/2018/02/201804060880002844.PDF" TargetMode="External"/><Relationship Id="rId86" Type="http://schemas.openxmlformats.org/officeDocument/2006/relationships/hyperlink" Target="http://www.sanfrancisco.gob.mx/transparencia/archivos/2018/02/201804060880002866.pdf" TargetMode="External"/><Relationship Id="rId94" Type="http://schemas.openxmlformats.org/officeDocument/2006/relationships/hyperlink" Target="http://www.sanfrancisco.gob.mx/transparencia/archivos/2018/02/201804060880002892.PDF" TargetMode="External"/><Relationship Id="rId99" Type="http://schemas.openxmlformats.org/officeDocument/2006/relationships/hyperlink" Target="http://www.sanfrancisco.gob.mx/transparencia/archivos/2018/02/201804060880002806.PDF" TargetMode="External"/><Relationship Id="rId101" Type="http://schemas.openxmlformats.org/officeDocument/2006/relationships/hyperlink" Target="http://www.sanfrancisco.gob.mx/transparencia/archivos/2018/02/201804060880002812.PDF" TargetMode="External"/><Relationship Id="rId4" Type="http://schemas.openxmlformats.org/officeDocument/2006/relationships/hyperlink" Target="http://www.sanfrancisco.gob.mx/transparencia/archivos/2018/02/201804060880002852.xlsx" TargetMode="External"/><Relationship Id="rId9" Type="http://schemas.openxmlformats.org/officeDocument/2006/relationships/hyperlink" Target="http://www.sanfrancisco.gob.mx/transparencia/archivos/2018/02/201804060880002852.xlsx" TargetMode="External"/><Relationship Id="rId13" Type="http://schemas.openxmlformats.org/officeDocument/2006/relationships/hyperlink" Target="http://www.sanfrancisco.gob.mx/transparencia/archivos/2018/02/201804060880002852.xlsx" TargetMode="External"/><Relationship Id="rId18" Type="http://schemas.openxmlformats.org/officeDocument/2006/relationships/hyperlink" Target="http://www.sanfrancisco.gob.mx/transparencia/archivos/2018/02/201804060880002852.xlsx" TargetMode="External"/><Relationship Id="rId39" Type="http://schemas.openxmlformats.org/officeDocument/2006/relationships/hyperlink" Target="http://www.sanfrancisco.gob.mx/transparencia/archivos/2018/02/201804060880002852.xlsx" TargetMode="External"/><Relationship Id="rId109" Type="http://schemas.openxmlformats.org/officeDocument/2006/relationships/hyperlink" Target="http://www.sanfrancisco.gob.mx/transparencia/archivos/2018/02/201804060880002853.pdf" TargetMode="External"/><Relationship Id="rId34" Type="http://schemas.openxmlformats.org/officeDocument/2006/relationships/hyperlink" Target="http://www.sanfrancisco.gob.mx/transparencia/archivos/2018/02/201804060880002852.xlsx" TargetMode="External"/><Relationship Id="rId50" Type="http://schemas.openxmlformats.org/officeDocument/2006/relationships/hyperlink" Target="http://www.sanfrancisco.gob.mx/transparencia/archivos/2018/02/201804060880002852.xlsx" TargetMode="External"/><Relationship Id="rId55" Type="http://schemas.openxmlformats.org/officeDocument/2006/relationships/hyperlink" Target="http://www.sanfrancisco.gob.mx/transparencia/archivos/2018/02/201804060880002852.xlsx" TargetMode="External"/><Relationship Id="rId76" Type="http://schemas.openxmlformats.org/officeDocument/2006/relationships/hyperlink" Target="http://www.sanfrancisco.gob.mx/transparencia/archivos/2018/02/201804060880002871.PDF" TargetMode="External"/><Relationship Id="rId97" Type="http://schemas.openxmlformats.org/officeDocument/2006/relationships/hyperlink" Target="http://www.sanfrancisco.gob.mx/transparencia/archivos/2018/02/201804060880002800.PDF" TargetMode="External"/><Relationship Id="rId104" Type="http://schemas.openxmlformats.org/officeDocument/2006/relationships/hyperlink" Target="http://www.sanfrancisco.gob.mx/transparencia/archivos/2018/02/201804060880002821.PDF" TargetMode="External"/><Relationship Id="rId7" Type="http://schemas.openxmlformats.org/officeDocument/2006/relationships/hyperlink" Target="http://www.sanfrancisco.gob.mx/transparencia/archivos/2018/02/201804060880002852.xlsx" TargetMode="External"/><Relationship Id="rId71" Type="http://schemas.openxmlformats.org/officeDocument/2006/relationships/hyperlink" Target="http://www.sanfrancisco.gob.mx/transparencia/archivos/2018/02/201804060880002858.pdf" TargetMode="External"/><Relationship Id="rId92" Type="http://schemas.openxmlformats.org/officeDocument/2006/relationships/hyperlink" Target="http://www.sanfrancisco.gob.mx/transparencia/archivos/2018/02/2018040608800028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topLeftCell="A7" workbookViewId="0">
      <pane ySplit="1" topLeftCell="A8" activePane="bottomLeft" state="frozen"/>
      <selection activeCell="AI7" sqref="AI7"/>
      <selection pane="bottomLeft" activeCell="A8" sqref="A8"/>
    </sheetView>
  </sheetViews>
  <sheetFormatPr baseColWidth="10" defaultColWidth="9.140625" defaultRowHeight="12.75"/>
  <cols>
    <col min="1" max="1" width="24.42578125" style="4" customWidth="1"/>
    <col min="2" max="2" width="16.5703125" style="4" customWidth="1"/>
    <col min="3" max="3" width="13.140625" style="37" customWidth="1"/>
    <col min="4" max="4" width="16.5703125" style="4" bestFit="1" customWidth="1"/>
    <col min="5" max="5" width="25.5703125" style="4" customWidth="1"/>
    <col min="6" max="6" width="34" style="4" customWidth="1"/>
    <col min="7" max="7" width="8.85546875" style="4" customWidth="1"/>
    <col min="8" max="8" width="33.28515625" style="4" customWidth="1"/>
    <col min="9" max="9" width="9" style="4" customWidth="1"/>
    <col min="10" max="10" width="51.5703125" style="4" customWidth="1"/>
    <col min="11" max="11" width="14.42578125" style="4" customWidth="1"/>
    <col min="12" max="12" width="13.85546875" style="4" customWidth="1"/>
    <col min="13" max="13" width="19.7109375" style="4" customWidth="1"/>
    <col min="14" max="14" width="15.7109375" style="4" customWidth="1"/>
    <col min="15" max="16" width="14" style="4" customWidth="1"/>
    <col min="17" max="17" width="9.140625" style="4" hidden="1" customWidth="1"/>
    <col min="18" max="18" width="14.140625" style="4" hidden="1" customWidth="1"/>
    <col min="19" max="20" width="14.85546875" style="4" hidden="1" customWidth="1"/>
    <col min="21" max="21" width="25.42578125" style="4" customWidth="1"/>
    <col min="22" max="22" width="14.85546875" style="33" hidden="1" customWidth="1"/>
    <col min="23" max="24" width="14.85546875" style="4" hidden="1" customWidth="1"/>
    <col min="25" max="25" width="26.5703125" style="4" customWidth="1"/>
    <col min="26" max="26" width="17.42578125" style="4" customWidth="1"/>
    <col min="27" max="27" width="27.5703125" style="4" customWidth="1"/>
    <col min="28" max="28" width="13.85546875" style="4" customWidth="1"/>
    <col min="29" max="29" width="22.140625" style="4" customWidth="1"/>
    <col min="30" max="31" width="12.28515625" style="4" customWidth="1"/>
    <col min="32" max="32" width="22.140625" style="4" customWidth="1"/>
    <col min="33" max="34" width="12.28515625" style="4" customWidth="1"/>
    <col min="35" max="35" width="62" style="4" customWidth="1"/>
    <col min="36" max="36" width="20.42578125" style="4" customWidth="1"/>
    <col min="37" max="37" width="24.85546875" style="4" bestFit="1" customWidth="1"/>
    <col min="38" max="38" width="20.28515625" style="4" customWidth="1"/>
    <col min="39" max="39" width="18.140625" style="4" customWidth="1"/>
    <col min="40" max="40" width="16.5703125" style="4" customWidth="1"/>
    <col min="41" max="41" width="29.5703125" style="4" customWidth="1"/>
    <col min="42" max="42" width="7" style="4" customWidth="1"/>
    <col min="43" max="43" width="19" style="4" customWidth="1"/>
    <col min="44" max="44" width="20.5703125" style="4" bestFit="1" customWidth="1"/>
    <col min="45" max="45" width="0" style="4" hidden="1" customWidth="1"/>
    <col min="46" max="16384" width="9.140625" style="4"/>
  </cols>
  <sheetData>
    <row r="1" spans="1:45" hidden="1">
      <c r="A1" s="4" t="s">
        <v>21</v>
      </c>
    </row>
    <row r="2" spans="1:45" ht="15" hidden="1">
      <c r="A2" s="5" t="s">
        <v>22</v>
      </c>
      <c r="B2" s="5" t="s">
        <v>23</v>
      </c>
      <c r="C2" s="38" t="s">
        <v>24</v>
      </c>
      <c r="E2" s="4" t="s">
        <v>149</v>
      </c>
    </row>
    <row r="3" spans="1:45" ht="76.5" hidden="1">
      <c r="A3" s="6" t="s">
        <v>25</v>
      </c>
      <c r="B3" s="6" t="s">
        <v>26</v>
      </c>
      <c r="C3" s="39" t="s">
        <v>25</v>
      </c>
      <c r="E3" s="8" t="s">
        <v>185</v>
      </c>
    </row>
    <row r="4" spans="1:45" hidden="1">
      <c r="A4" s="4" t="s">
        <v>27</v>
      </c>
      <c r="B4" s="4" t="s">
        <v>28</v>
      </c>
      <c r="C4" s="37" t="s">
        <v>27</v>
      </c>
      <c r="D4" s="4" t="s">
        <v>27</v>
      </c>
      <c r="E4" s="4" t="s">
        <v>27</v>
      </c>
      <c r="F4" s="4" t="s">
        <v>29</v>
      </c>
      <c r="G4" s="4" t="s">
        <v>30</v>
      </c>
      <c r="H4" s="4" t="s">
        <v>29</v>
      </c>
      <c r="I4" s="4" t="s">
        <v>31</v>
      </c>
      <c r="J4" s="4" t="s">
        <v>31</v>
      </c>
      <c r="K4" s="4" t="s">
        <v>27</v>
      </c>
      <c r="L4" s="4" t="s">
        <v>27</v>
      </c>
      <c r="M4" s="4" t="s">
        <v>27</v>
      </c>
      <c r="N4" s="4" t="s">
        <v>32</v>
      </c>
      <c r="O4" s="4" t="s">
        <v>33</v>
      </c>
      <c r="P4" s="4" t="s">
        <v>33</v>
      </c>
      <c r="Q4" s="4" t="s">
        <v>27</v>
      </c>
      <c r="R4" s="4" t="s">
        <v>27</v>
      </c>
      <c r="S4" s="4" t="s">
        <v>27</v>
      </c>
      <c r="T4" s="4" t="s">
        <v>28</v>
      </c>
      <c r="U4" s="4" t="s">
        <v>29</v>
      </c>
      <c r="V4" s="33" t="s">
        <v>33</v>
      </c>
      <c r="W4" s="4" t="s">
        <v>32</v>
      </c>
      <c r="X4" s="4" t="s">
        <v>32</v>
      </c>
      <c r="Y4" s="4" t="s">
        <v>30</v>
      </c>
      <c r="Z4" s="4" t="s">
        <v>30</v>
      </c>
      <c r="AA4" s="4" t="s">
        <v>28</v>
      </c>
      <c r="AB4" s="4" t="s">
        <v>28</v>
      </c>
      <c r="AC4" s="4" t="s">
        <v>31</v>
      </c>
      <c r="AD4" s="4" t="s">
        <v>28</v>
      </c>
      <c r="AE4" s="4" t="s">
        <v>27</v>
      </c>
      <c r="AF4" s="4" t="s">
        <v>29</v>
      </c>
      <c r="AG4" s="4" t="s">
        <v>32</v>
      </c>
      <c r="AH4" s="4" t="s">
        <v>30</v>
      </c>
      <c r="AI4" s="4" t="s">
        <v>29</v>
      </c>
      <c r="AJ4" s="4" t="s">
        <v>30</v>
      </c>
      <c r="AK4" s="4" t="s">
        <v>30</v>
      </c>
      <c r="AL4" s="4" t="s">
        <v>30</v>
      </c>
      <c r="AM4" s="4" t="s">
        <v>30</v>
      </c>
      <c r="AN4" s="4" t="s">
        <v>32</v>
      </c>
      <c r="AO4" s="4" t="s">
        <v>27</v>
      </c>
      <c r="AP4" s="4" t="s">
        <v>34</v>
      </c>
      <c r="AQ4" s="4" t="s">
        <v>35</v>
      </c>
      <c r="AR4" s="4" t="s">
        <v>36</v>
      </c>
    </row>
    <row r="5" spans="1:45" hidden="1">
      <c r="A5" s="4" t="s">
        <v>37</v>
      </c>
      <c r="B5" s="4" t="s">
        <v>38</v>
      </c>
      <c r="C5" s="37" t="s">
        <v>39</v>
      </c>
      <c r="D5" s="4" t="s">
        <v>40</v>
      </c>
      <c r="E5" s="4" t="s">
        <v>41</v>
      </c>
      <c r="F5" s="4" t="s">
        <v>42</v>
      </c>
      <c r="G5" s="4" t="s">
        <v>43</v>
      </c>
      <c r="H5" s="4" t="s">
        <v>44</v>
      </c>
      <c r="I5" s="4" t="s">
        <v>45</v>
      </c>
      <c r="J5" s="4" t="s">
        <v>46</v>
      </c>
      <c r="K5" s="4" t="s">
        <v>47</v>
      </c>
      <c r="L5" s="4" t="s">
        <v>48</v>
      </c>
      <c r="M5" s="4" t="s">
        <v>49</v>
      </c>
      <c r="N5" s="4" t="s">
        <v>50</v>
      </c>
      <c r="O5" s="4" t="s">
        <v>51</v>
      </c>
      <c r="P5" s="4" t="s">
        <v>52</v>
      </c>
      <c r="Q5" s="4" t="s">
        <v>53</v>
      </c>
      <c r="R5" s="4" t="s">
        <v>54</v>
      </c>
      <c r="S5" s="4" t="s">
        <v>55</v>
      </c>
      <c r="T5" s="4" t="s">
        <v>56</v>
      </c>
      <c r="U5" s="4" t="s">
        <v>57</v>
      </c>
      <c r="V5" s="33" t="s">
        <v>58</v>
      </c>
      <c r="W5" s="4" t="s">
        <v>59</v>
      </c>
      <c r="X5" s="4" t="s">
        <v>60</v>
      </c>
      <c r="Y5" s="4" t="s">
        <v>61</v>
      </c>
      <c r="Z5" s="4" t="s">
        <v>62</v>
      </c>
      <c r="AA5" s="4" t="s">
        <v>63</v>
      </c>
      <c r="AB5" s="4" t="s">
        <v>64</v>
      </c>
      <c r="AC5" s="4" t="s">
        <v>65</v>
      </c>
      <c r="AD5" s="4" t="s">
        <v>66</v>
      </c>
      <c r="AE5" s="4" t="s">
        <v>67</v>
      </c>
      <c r="AF5" s="4" t="s">
        <v>68</v>
      </c>
      <c r="AG5" s="4" t="s">
        <v>69</v>
      </c>
      <c r="AH5" s="4" t="s">
        <v>70</v>
      </c>
      <c r="AI5" s="4" t="s">
        <v>71</v>
      </c>
      <c r="AJ5" s="4" t="s">
        <v>72</v>
      </c>
      <c r="AK5" s="4" t="s">
        <v>73</v>
      </c>
      <c r="AL5" s="4" t="s">
        <v>74</v>
      </c>
      <c r="AM5" s="4" t="s">
        <v>75</v>
      </c>
      <c r="AN5" s="4" t="s">
        <v>76</v>
      </c>
      <c r="AO5" s="4" t="s">
        <v>77</v>
      </c>
      <c r="AP5" s="4" t="s">
        <v>78</v>
      </c>
      <c r="AQ5" s="4" t="s">
        <v>79</v>
      </c>
      <c r="AR5" s="4" t="s">
        <v>80</v>
      </c>
    </row>
    <row r="6" spans="1:45" ht="15" hidden="1">
      <c r="A6" s="51" t="s">
        <v>81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5" ht="76.5">
      <c r="A7" s="6" t="s">
        <v>82</v>
      </c>
      <c r="B7" s="6" t="s">
        <v>83</v>
      </c>
      <c r="C7" s="40" t="s">
        <v>84</v>
      </c>
      <c r="D7" s="6" t="s">
        <v>85</v>
      </c>
      <c r="E7" s="6" t="s">
        <v>86</v>
      </c>
      <c r="F7" s="6" t="s">
        <v>87</v>
      </c>
      <c r="G7" s="7" t="s">
        <v>88</v>
      </c>
      <c r="H7" s="6" t="s">
        <v>89</v>
      </c>
      <c r="I7" s="7" t="s">
        <v>90</v>
      </c>
      <c r="J7" s="6" t="s">
        <v>102</v>
      </c>
      <c r="K7" s="7" t="s">
        <v>107</v>
      </c>
      <c r="L7" s="7" t="s">
        <v>108</v>
      </c>
      <c r="M7" s="7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32" t="s">
        <v>118</v>
      </c>
      <c r="W7" s="6" t="s">
        <v>119</v>
      </c>
      <c r="X7" s="6" t="s">
        <v>120</v>
      </c>
      <c r="Y7" s="6" t="s">
        <v>121</v>
      </c>
      <c r="Z7" s="7" t="s">
        <v>122</v>
      </c>
      <c r="AA7" s="6" t="s">
        <v>123</v>
      </c>
      <c r="AB7" s="6" t="s">
        <v>124</v>
      </c>
      <c r="AC7" s="7" t="s">
        <v>125</v>
      </c>
      <c r="AD7" s="7" t="s">
        <v>134</v>
      </c>
      <c r="AE7" s="7" t="s">
        <v>135</v>
      </c>
      <c r="AF7" s="7" t="s">
        <v>136</v>
      </c>
      <c r="AG7" s="7" t="s">
        <v>137</v>
      </c>
      <c r="AH7" s="7" t="s">
        <v>138</v>
      </c>
      <c r="AI7" s="7" t="s">
        <v>139</v>
      </c>
      <c r="AJ7" s="7" t="s">
        <v>140</v>
      </c>
      <c r="AK7" s="7" t="s">
        <v>141</v>
      </c>
      <c r="AL7" s="6" t="s">
        <v>142</v>
      </c>
      <c r="AM7" s="6" t="s">
        <v>143</v>
      </c>
      <c r="AN7" s="6" t="s">
        <v>144</v>
      </c>
      <c r="AO7" s="6" t="s">
        <v>145</v>
      </c>
      <c r="AP7" s="6" t="s">
        <v>146</v>
      </c>
      <c r="AQ7" s="6" t="s">
        <v>147</v>
      </c>
      <c r="AR7" s="6" t="s">
        <v>148</v>
      </c>
    </row>
    <row r="8" spans="1:45" ht="38.25">
      <c r="A8" s="53"/>
      <c r="AC8" s="41" t="s">
        <v>257</v>
      </c>
    </row>
    <row r="9" spans="1:45" ht="58.5" customHeight="1">
      <c r="A9" s="9" t="s">
        <v>186</v>
      </c>
      <c r="B9" s="48" t="s">
        <v>2</v>
      </c>
      <c r="C9" s="54">
        <v>2018</v>
      </c>
      <c r="D9" s="48" t="str">
        <f>E3</f>
        <v>abril-junio del 2018</v>
      </c>
      <c r="E9" s="9" t="s">
        <v>150</v>
      </c>
      <c r="F9" s="10" t="s">
        <v>187</v>
      </c>
      <c r="G9" s="55" t="s">
        <v>240</v>
      </c>
      <c r="H9" s="9" t="s">
        <v>205</v>
      </c>
      <c r="I9" s="55" t="s">
        <v>240</v>
      </c>
      <c r="J9" s="9" t="s">
        <v>188</v>
      </c>
      <c r="K9" s="55" t="s">
        <v>240</v>
      </c>
      <c r="L9" s="56" t="s">
        <v>243</v>
      </c>
      <c r="M9" s="48" t="str">
        <f>E9</f>
        <v>OPM-SFR/2018-034</v>
      </c>
      <c r="N9" s="11">
        <v>43203</v>
      </c>
      <c r="O9" s="57">
        <f>P9/1.16</f>
        <v>829300.70689655177</v>
      </c>
      <c r="P9" s="12">
        <v>961988.82</v>
      </c>
      <c r="Q9" s="49" t="s">
        <v>240</v>
      </c>
      <c r="R9" s="49" t="s">
        <v>241</v>
      </c>
      <c r="S9" s="49" t="s">
        <v>240</v>
      </c>
      <c r="T9" s="49" t="s">
        <v>242</v>
      </c>
      <c r="U9" s="19" t="s">
        <v>205</v>
      </c>
      <c r="V9" s="58">
        <f>480994.41+96198.88</f>
        <v>577193.29</v>
      </c>
      <c r="W9" s="34">
        <v>43220</v>
      </c>
      <c r="X9" s="34">
        <v>43309</v>
      </c>
      <c r="Y9" s="59" t="s">
        <v>270</v>
      </c>
      <c r="Z9" s="42" t="s">
        <v>246</v>
      </c>
      <c r="AA9" s="48" t="s">
        <v>9</v>
      </c>
      <c r="AB9" s="48" t="s">
        <v>12</v>
      </c>
      <c r="AC9" s="48">
        <f>'Tabla 126643'!A4</f>
        <v>1</v>
      </c>
      <c r="AD9" s="48" t="s">
        <v>19</v>
      </c>
      <c r="AE9" s="60" t="s">
        <v>240</v>
      </c>
      <c r="AF9" s="60" t="s">
        <v>240</v>
      </c>
      <c r="AG9" s="55" t="s">
        <v>240</v>
      </c>
      <c r="AH9" s="59" t="s">
        <v>240</v>
      </c>
      <c r="AI9" s="61" t="s">
        <v>268</v>
      </c>
      <c r="AJ9" s="59" t="s">
        <v>299</v>
      </c>
      <c r="AK9" s="59" t="s">
        <v>299</v>
      </c>
      <c r="AL9" s="59" t="s">
        <v>240</v>
      </c>
      <c r="AM9" s="59" t="s">
        <v>240</v>
      </c>
      <c r="AN9" s="49" t="s">
        <v>245</v>
      </c>
      <c r="AO9" s="48" t="s">
        <v>243</v>
      </c>
      <c r="AP9" s="48">
        <v>2018</v>
      </c>
      <c r="AQ9" s="48" t="s">
        <v>269</v>
      </c>
      <c r="AR9" s="48" t="s">
        <v>240</v>
      </c>
      <c r="AS9" s="48"/>
    </row>
    <row r="10" spans="1:45" ht="63.75">
      <c r="A10" s="9" t="s">
        <v>186</v>
      </c>
      <c r="B10" s="48" t="s">
        <v>0</v>
      </c>
      <c r="C10" s="54">
        <v>2018</v>
      </c>
      <c r="D10" s="48" t="s">
        <v>185</v>
      </c>
      <c r="E10" s="9" t="s">
        <v>151</v>
      </c>
      <c r="F10" s="10" t="s">
        <v>187</v>
      </c>
      <c r="G10" s="55" t="s">
        <v>240</v>
      </c>
      <c r="H10" s="9" t="s">
        <v>206</v>
      </c>
      <c r="I10" s="55" t="s">
        <v>240</v>
      </c>
      <c r="J10" s="9" t="s">
        <v>189</v>
      </c>
      <c r="K10" s="55" t="s">
        <v>240</v>
      </c>
      <c r="L10" s="56" t="s">
        <v>243</v>
      </c>
      <c r="M10" s="48" t="str">
        <f t="shared" ref="M10:M43" si="0">E10</f>
        <v>OPM-SFR/2018-035</v>
      </c>
      <c r="N10" s="11">
        <v>43206</v>
      </c>
      <c r="O10" s="57">
        <f t="shared" ref="O10:O43" si="1">P10/1.16</f>
        <v>215517.24137931035</v>
      </c>
      <c r="P10" s="12">
        <v>250000</v>
      </c>
      <c r="Q10" s="49" t="s">
        <v>240</v>
      </c>
      <c r="R10" s="49" t="s">
        <v>241</v>
      </c>
      <c r="S10" s="49" t="s">
        <v>240</v>
      </c>
      <c r="T10" s="49" t="s">
        <v>242</v>
      </c>
      <c r="U10" s="19" t="s">
        <v>206</v>
      </c>
      <c r="V10" s="58">
        <f>125000+25000+25000</f>
        <v>175000</v>
      </c>
      <c r="W10" s="34">
        <v>43213</v>
      </c>
      <c r="X10" s="34">
        <v>43242</v>
      </c>
      <c r="Y10" s="59" t="s">
        <v>306</v>
      </c>
      <c r="Z10" s="42" t="s">
        <v>247</v>
      </c>
      <c r="AA10" s="48" t="s">
        <v>8</v>
      </c>
      <c r="AB10" s="48" t="s">
        <v>18</v>
      </c>
      <c r="AC10" s="48">
        <f>'Tabla 126643'!A5</f>
        <v>2</v>
      </c>
      <c r="AD10" s="48" t="s">
        <v>20</v>
      </c>
      <c r="AE10" s="48" t="s">
        <v>240</v>
      </c>
      <c r="AF10" s="48" t="s">
        <v>240</v>
      </c>
      <c r="AG10" s="48" t="s">
        <v>240</v>
      </c>
      <c r="AH10" s="48" t="s">
        <v>240</v>
      </c>
      <c r="AI10" s="61" t="s">
        <v>268</v>
      </c>
      <c r="AJ10" s="59" t="s">
        <v>299</v>
      </c>
      <c r="AK10" s="59" t="s">
        <v>299</v>
      </c>
      <c r="AL10" s="59" t="s">
        <v>240</v>
      </c>
      <c r="AM10" s="59" t="s">
        <v>240</v>
      </c>
      <c r="AN10" s="49" t="s">
        <v>245</v>
      </c>
      <c r="AO10" s="49" t="s">
        <v>243</v>
      </c>
      <c r="AP10" s="48">
        <v>2018</v>
      </c>
      <c r="AQ10" s="49" t="s">
        <v>244</v>
      </c>
      <c r="AR10" s="48" t="s">
        <v>240</v>
      </c>
      <c r="AS10" s="55"/>
    </row>
    <row r="11" spans="1:45" ht="76.5">
      <c r="A11" s="9" t="s">
        <v>186</v>
      </c>
      <c r="B11" s="48" t="s">
        <v>0</v>
      </c>
      <c r="C11" s="54">
        <v>2018</v>
      </c>
      <c r="D11" s="48" t="s">
        <v>185</v>
      </c>
      <c r="E11" s="9" t="s">
        <v>152</v>
      </c>
      <c r="F11" s="10" t="s">
        <v>187</v>
      </c>
      <c r="G11" s="55" t="s">
        <v>240</v>
      </c>
      <c r="H11" s="9" t="s">
        <v>207</v>
      </c>
      <c r="I11" s="55" t="s">
        <v>240</v>
      </c>
      <c r="J11" s="9" t="s">
        <v>189</v>
      </c>
      <c r="K11" s="55" t="s">
        <v>240</v>
      </c>
      <c r="L11" s="56" t="s">
        <v>243</v>
      </c>
      <c r="M11" s="48" t="str">
        <f t="shared" si="0"/>
        <v>OPM-SFR/2018-036</v>
      </c>
      <c r="N11" s="11">
        <v>43206</v>
      </c>
      <c r="O11" s="57">
        <f t="shared" si="1"/>
        <v>81896.551724137942</v>
      </c>
      <c r="P11" s="12">
        <v>95000</v>
      </c>
      <c r="Q11" s="49" t="s">
        <v>240</v>
      </c>
      <c r="R11" s="49" t="s">
        <v>241</v>
      </c>
      <c r="S11" s="49" t="s">
        <v>240</v>
      </c>
      <c r="T11" s="49" t="s">
        <v>242</v>
      </c>
      <c r="U11" s="19" t="s">
        <v>207</v>
      </c>
      <c r="V11" s="58">
        <f>47500+9500+9500</f>
        <v>66500</v>
      </c>
      <c r="W11" s="34">
        <v>43213</v>
      </c>
      <c r="X11" s="34">
        <v>43242</v>
      </c>
      <c r="Y11" s="59" t="s">
        <v>271</v>
      </c>
      <c r="Z11" s="42" t="s">
        <v>247</v>
      </c>
      <c r="AA11" s="48" t="s">
        <v>8</v>
      </c>
      <c r="AB11" s="48" t="s">
        <v>18</v>
      </c>
      <c r="AC11" s="48">
        <f>'Tabla 126643'!A6</f>
        <v>3</v>
      </c>
      <c r="AD11" s="48" t="s">
        <v>20</v>
      </c>
      <c r="AE11" s="48" t="s">
        <v>240</v>
      </c>
      <c r="AF11" s="48" t="s">
        <v>240</v>
      </c>
      <c r="AG11" s="48" t="s">
        <v>240</v>
      </c>
      <c r="AH11" s="48" t="s">
        <v>240</v>
      </c>
      <c r="AI11" s="61" t="s">
        <v>268</v>
      </c>
      <c r="AJ11" s="59" t="s">
        <v>299</v>
      </c>
      <c r="AK11" s="59" t="s">
        <v>299</v>
      </c>
      <c r="AL11" s="59" t="s">
        <v>240</v>
      </c>
      <c r="AM11" s="59" t="s">
        <v>240</v>
      </c>
      <c r="AN11" s="49" t="s">
        <v>245</v>
      </c>
      <c r="AO11" s="49" t="s">
        <v>243</v>
      </c>
      <c r="AP11" s="48">
        <v>2018</v>
      </c>
      <c r="AQ11" s="49" t="s">
        <v>244</v>
      </c>
      <c r="AR11" s="48" t="s">
        <v>240</v>
      </c>
      <c r="AS11" s="49"/>
    </row>
    <row r="12" spans="1:45" ht="63.75">
      <c r="A12" s="9" t="s">
        <v>186</v>
      </c>
      <c r="B12" s="48" t="s">
        <v>2</v>
      </c>
      <c r="C12" s="54">
        <v>2018</v>
      </c>
      <c r="D12" s="48" t="s">
        <v>185</v>
      </c>
      <c r="E12" s="9" t="s">
        <v>153</v>
      </c>
      <c r="F12" s="10" t="s">
        <v>187</v>
      </c>
      <c r="G12" s="55" t="s">
        <v>240</v>
      </c>
      <c r="H12" s="9" t="s">
        <v>208</v>
      </c>
      <c r="I12" s="55" t="s">
        <v>240</v>
      </c>
      <c r="J12" s="9" t="s">
        <v>190</v>
      </c>
      <c r="K12" s="55" t="s">
        <v>240</v>
      </c>
      <c r="L12" s="56" t="s">
        <v>243</v>
      </c>
      <c r="M12" s="48" t="str">
        <f t="shared" si="0"/>
        <v>OPM-SFR/2018-037</v>
      </c>
      <c r="N12" s="11">
        <v>43207</v>
      </c>
      <c r="O12" s="57">
        <f t="shared" si="1"/>
        <v>218371</v>
      </c>
      <c r="P12" s="12">
        <v>253310.36</v>
      </c>
      <c r="Q12" s="49" t="s">
        <v>240</v>
      </c>
      <c r="R12" s="49" t="s">
        <v>241</v>
      </c>
      <c r="S12" s="49" t="s">
        <v>240</v>
      </c>
      <c r="T12" s="49" t="s">
        <v>242</v>
      </c>
      <c r="U12" s="19" t="s">
        <v>208</v>
      </c>
      <c r="V12" s="58">
        <f>126655.18+25331.03</f>
        <v>151986.21</v>
      </c>
      <c r="W12" s="36">
        <v>43221</v>
      </c>
      <c r="X12" s="36">
        <v>43280</v>
      </c>
      <c r="Y12" s="59" t="s">
        <v>272</v>
      </c>
      <c r="Z12" s="42" t="s">
        <v>248</v>
      </c>
      <c r="AA12" s="48" t="s">
        <v>9</v>
      </c>
      <c r="AB12" s="48" t="s">
        <v>18</v>
      </c>
      <c r="AC12" s="48">
        <f>'Tabla 126643'!A7</f>
        <v>4</v>
      </c>
      <c r="AD12" s="48" t="s">
        <v>20</v>
      </c>
      <c r="AE12" s="48" t="s">
        <v>240</v>
      </c>
      <c r="AF12" s="48" t="s">
        <v>240</v>
      </c>
      <c r="AG12" s="48" t="s">
        <v>240</v>
      </c>
      <c r="AH12" s="48" t="s">
        <v>240</v>
      </c>
      <c r="AI12" s="61" t="s">
        <v>268</v>
      </c>
      <c r="AJ12" s="59" t="s">
        <v>299</v>
      </c>
      <c r="AK12" s="59" t="s">
        <v>299</v>
      </c>
      <c r="AL12" s="59" t="s">
        <v>240</v>
      </c>
      <c r="AM12" s="59" t="s">
        <v>240</v>
      </c>
      <c r="AN12" s="49" t="s">
        <v>245</v>
      </c>
      <c r="AO12" s="49" t="s">
        <v>243</v>
      </c>
      <c r="AP12" s="48">
        <v>2018</v>
      </c>
      <c r="AQ12" s="49" t="s">
        <v>244</v>
      </c>
      <c r="AR12" s="48" t="s">
        <v>240</v>
      </c>
      <c r="AS12" s="55"/>
    </row>
    <row r="13" spans="1:45" ht="63.75">
      <c r="A13" s="9" t="s">
        <v>186</v>
      </c>
      <c r="B13" s="48" t="s">
        <v>2</v>
      </c>
      <c r="C13" s="54">
        <v>2018</v>
      </c>
      <c r="D13" s="48" t="s">
        <v>185</v>
      </c>
      <c r="E13" s="9" t="s">
        <v>154</v>
      </c>
      <c r="F13" s="10" t="s">
        <v>187</v>
      </c>
      <c r="G13" s="55" t="s">
        <v>240</v>
      </c>
      <c r="H13" s="9" t="s">
        <v>209</v>
      </c>
      <c r="I13" s="55" t="s">
        <v>240</v>
      </c>
      <c r="J13" s="9" t="s">
        <v>190</v>
      </c>
      <c r="K13" s="55" t="s">
        <v>240</v>
      </c>
      <c r="L13" s="56" t="s">
        <v>243</v>
      </c>
      <c r="M13" s="48" t="str">
        <f t="shared" si="0"/>
        <v>OPM-SFR/2018-038</v>
      </c>
      <c r="N13" s="11">
        <v>43207</v>
      </c>
      <c r="O13" s="57">
        <f t="shared" si="1"/>
        <v>144210.00000000003</v>
      </c>
      <c r="P13" s="12">
        <v>167283.6</v>
      </c>
      <c r="Q13" s="49" t="s">
        <v>240</v>
      </c>
      <c r="R13" s="49" t="s">
        <v>241</v>
      </c>
      <c r="S13" s="49" t="s">
        <v>240</v>
      </c>
      <c r="T13" s="49" t="s">
        <v>242</v>
      </c>
      <c r="U13" s="19" t="s">
        <v>209</v>
      </c>
      <c r="V13" s="58">
        <f>83641.8+16728.36</f>
        <v>100370.16</v>
      </c>
      <c r="W13" s="36">
        <v>43221</v>
      </c>
      <c r="X13" s="36">
        <v>43280</v>
      </c>
      <c r="Y13" s="59" t="s">
        <v>311</v>
      </c>
      <c r="Z13" s="42" t="s">
        <v>248</v>
      </c>
      <c r="AA13" s="48" t="s">
        <v>9</v>
      </c>
      <c r="AB13" s="48" t="s">
        <v>18</v>
      </c>
      <c r="AC13" s="48">
        <f>'Tabla 126643'!A8</f>
        <v>5</v>
      </c>
      <c r="AD13" s="48" t="s">
        <v>20</v>
      </c>
      <c r="AE13" s="48" t="s">
        <v>240</v>
      </c>
      <c r="AF13" s="48" t="s">
        <v>240</v>
      </c>
      <c r="AG13" s="48" t="s">
        <v>240</v>
      </c>
      <c r="AH13" s="48" t="s">
        <v>240</v>
      </c>
      <c r="AI13" s="61" t="s">
        <v>268</v>
      </c>
      <c r="AJ13" s="59" t="s">
        <v>299</v>
      </c>
      <c r="AK13" s="59" t="s">
        <v>299</v>
      </c>
      <c r="AL13" s="59" t="s">
        <v>240</v>
      </c>
      <c r="AM13" s="59" t="s">
        <v>240</v>
      </c>
      <c r="AN13" s="49" t="s">
        <v>245</v>
      </c>
      <c r="AO13" s="49" t="s">
        <v>243</v>
      </c>
      <c r="AP13" s="48">
        <v>2018</v>
      </c>
      <c r="AQ13" s="49" t="s">
        <v>244</v>
      </c>
      <c r="AR13" s="48" t="s">
        <v>240</v>
      </c>
      <c r="AS13" s="48"/>
    </row>
    <row r="14" spans="1:45" ht="51">
      <c r="A14" s="9" t="s">
        <v>186</v>
      </c>
      <c r="B14" s="48" t="s">
        <v>2</v>
      </c>
      <c r="C14" s="54">
        <v>2018</v>
      </c>
      <c r="D14" s="48" t="s">
        <v>185</v>
      </c>
      <c r="E14" s="9" t="s">
        <v>155</v>
      </c>
      <c r="F14" s="10" t="s">
        <v>187</v>
      </c>
      <c r="G14" s="55" t="s">
        <v>240</v>
      </c>
      <c r="H14" s="9" t="s">
        <v>210</v>
      </c>
      <c r="I14" s="55" t="s">
        <v>240</v>
      </c>
      <c r="J14" s="9" t="s">
        <v>190</v>
      </c>
      <c r="K14" s="55" t="s">
        <v>240</v>
      </c>
      <c r="L14" s="56" t="s">
        <v>243</v>
      </c>
      <c r="M14" s="48" t="str">
        <f t="shared" si="0"/>
        <v>OPM-SFR/2018-039</v>
      </c>
      <c r="N14" s="11">
        <v>43207</v>
      </c>
      <c r="O14" s="57">
        <f t="shared" si="1"/>
        <v>305267</v>
      </c>
      <c r="P14" s="12">
        <v>354109.72</v>
      </c>
      <c r="Q14" s="49" t="s">
        <v>240</v>
      </c>
      <c r="R14" s="49" t="s">
        <v>241</v>
      </c>
      <c r="S14" s="49" t="s">
        <v>240</v>
      </c>
      <c r="T14" s="49" t="s">
        <v>242</v>
      </c>
      <c r="U14" s="19" t="s">
        <v>210</v>
      </c>
      <c r="V14" s="58">
        <f>177054.86+35410.97</f>
        <v>212465.83</v>
      </c>
      <c r="W14" s="36">
        <v>43221</v>
      </c>
      <c r="X14" s="36">
        <v>43280</v>
      </c>
      <c r="Y14" s="59" t="s">
        <v>274</v>
      </c>
      <c r="Z14" s="42" t="s">
        <v>248</v>
      </c>
      <c r="AA14" s="48" t="s">
        <v>9</v>
      </c>
      <c r="AB14" s="48" t="s">
        <v>18</v>
      </c>
      <c r="AC14" s="48">
        <f>'Tabla 126643'!A9</f>
        <v>6</v>
      </c>
      <c r="AD14" s="48" t="s">
        <v>20</v>
      </c>
      <c r="AE14" s="48" t="s">
        <v>240</v>
      </c>
      <c r="AF14" s="48" t="s">
        <v>240</v>
      </c>
      <c r="AG14" s="48" t="s">
        <v>240</v>
      </c>
      <c r="AH14" s="48" t="s">
        <v>240</v>
      </c>
      <c r="AI14" s="61" t="s">
        <v>268</v>
      </c>
      <c r="AJ14" s="59" t="s">
        <v>299</v>
      </c>
      <c r="AK14" s="59" t="s">
        <v>299</v>
      </c>
      <c r="AL14" s="59" t="s">
        <v>240</v>
      </c>
      <c r="AM14" s="59" t="s">
        <v>240</v>
      </c>
      <c r="AN14" s="49" t="s">
        <v>245</v>
      </c>
      <c r="AO14" s="49" t="s">
        <v>243</v>
      </c>
      <c r="AP14" s="48">
        <v>2018</v>
      </c>
      <c r="AQ14" s="49" t="s">
        <v>244</v>
      </c>
      <c r="AR14" s="48" t="s">
        <v>240</v>
      </c>
      <c r="AS14" s="55"/>
    </row>
    <row r="15" spans="1:45" ht="63.75">
      <c r="A15" s="9" t="s">
        <v>186</v>
      </c>
      <c r="B15" s="48" t="s">
        <v>2</v>
      </c>
      <c r="C15" s="54">
        <v>2018</v>
      </c>
      <c r="D15" s="48" t="s">
        <v>185</v>
      </c>
      <c r="E15" s="9" t="s">
        <v>156</v>
      </c>
      <c r="F15" s="10" t="s">
        <v>187</v>
      </c>
      <c r="G15" s="55" t="s">
        <v>240</v>
      </c>
      <c r="H15" s="9" t="s">
        <v>211</v>
      </c>
      <c r="I15" s="55" t="s">
        <v>240</v>
      </c>
      <c r="J15" s="9" t="s">
        <v>190</v>
      </c>
      <c r="K15" s="55" t="s">
        <v>240</v>
      </c>
      <c r="L15" s="56" t="s">
        <v>243</v>
      </c>
      <c r="M15" s="48" t="str">
        <f t="shared" si="0"/>
        <v>OPM-SFR/2018-040</v>
      </c>
      <c r="N15" s="11">
        <v>43207</v>
      </c>
      <c r="O15" s="57">
        <f t="shared" si="1"/>
        <v>234606.00000000003</v>
      </c>
      <c r="P15" s="12">
        <v>272142.96000000002</v>
      </c>
      <c r="Q15" s="49" t="s">
        <v>240</v>
      </c>
      <c r="R15" s="49" t="s">
        <v>241</v>
      </c>
      <c r="S15" s="49" t="s">
        <v>240</v>
      </c>
      <c r="T15" s="49" t="s">
        <v>242</v>
      </c>
      <c r="U15" s="19" t="s">
        <v>211</v>
      </c>
      <c r="V15" s="58">
        <f>136071.48+27214.3</f>
        <v>163285.78</v>
      </c>
      <c r="W15" s="36">
        <v>43221</v>
      </c>
      <c r="X15" s="36">
        <v>43280</v>
      </c>
      <c r="Y15" s="59" t="s">
        <v>310</v>
      </c>
      <c r="Z15" s="42" t="s">
        <v>248</v>
      </c>
      <c r="AA15" s="48" t="s">
        <v>9</v>
      </c>
      <c r="AB15" s="48" t="s">
        <v>18</v>
      </c>
      <c r="AC15" s="48">
        <f>'Tabla 126643'!A10</f>
        <v>7</v>
      </c>
      <c r="AD15" s="48" t="s">
        <v>20</v>
      </c>
      <c r="AE15" s="48" t="s">
        <v>240</v>
      </c>
      <c r="AF15" s="48" t="s">
        <v>240</v>
      </c>
      <c r="AG15" s="48" t="s">
        <v>240</v>
      </c>
      <c r="AH15" s="48" t="s">
        <v>240</v>
      </c>
      <c r="AI15" s="61" t="s">
        <v>268</v>
      </c>
      <c r="AJ15" s="59" t="s">
        <v>299</v>
      </c>
      <c r="AK15" s="59" t="s">
        <v>299</v>
      </c>
      <c r="AL15" s="59" t="s">
        <v>240</v>
      </c>
      <c r="AM15" s="59" t="s">
        <v>240</v>
      </c>
      <c r="AN15" s="49" t="s">
        <v>245</v>
      </c>
      <c r="AO15" s="49" t="s">
        <v>243</v>
      </c>
      <c r="AP15" s="48">
        <v>2018</v>
      </c>
      <c r="AQ15" s="49" t="s">
        <v>244</v>
      </c>
      <c r="AR15" s="48" t="s">
        <v>240</v>
      </c>
      <c r="AS15" s="55"/>
    </row>
    <row r="16" spans="1:45" ht="63.75">
      <c r="A16" s="9" t="s">
        <v>186</v>
      </c>
      <c r="B16" s="48" t="s">
        <v>2</v>
      </c>
      <c r="C16" s="54">
        <v>2018</v>
      </c>
      <c r="D16" s="48" t="s">
        <v>185</v>
      </c>
      <c r="E16" s="9" t="s">
        <v>157</v>
      </c>
      <c r="F16" s="10" t="s">
        <v>187</v>
      </c>
      <c r="G16" s="55" t="s">
        <v>240</v>
      </c>
      <c r="H16" s="14" t="s">
        <v>212</v>
      </c>
      <c r="I16" s="55" t="s">
        <v>240</v>
      </c>
      <c r="J16" s="9" t="s">
        <v>191</v>
      </c>
      <c r="K16" s="55" t="s">
        <v>240</v>
      </c>
      <c r="L16" s="56" t="s">
        <v>243</v>
      </c>
      <c r="M16" s="48" t="str">
        <f t="shared" si="0"/>
        <v>OPM-SFR/2018-042</v>
      </c>
      <c r="N16" s="11">
        <v>43213</v>
      </c>
      <c r="O16" s="57">
        <f t="shared" si="1"/>
        <v>206896.55172413794</v>
      </c>
      <c r="P16" s="12">
        <v>240000</v>
      </c>
      <c r="Q16" s="49" t="s">
        <v>240</v>
      </c>
      <c r="R16" s="49" t="s">
        <v>241</v>
      </c>
      <c r="S16" s="49" t="s">
        <v>240</v>
      </c>
      <c r="T16" s="49" t="s">
        <v>242</v>
      </c>
      <c r="U16" s="20" t="s">
        <v>212</v>
      </c>
      <c r="V16" s="58">
        <f>24000+24000</f>
        <v>48000</v>
      </c>
      <c r="W16" s="34">
        <v>43213</v>
      </c>
      <c r="X16" s="34">
        <v>43227</v>
      </c>
      <c r="Y16" s="59" t="s">
        <v>273</v>
      </c>
      <c r="Z16" s="42" t="s">
        <v>249</v>
      </c>
      <c r="AA16" s="48" t="s">
        <v>9</v>
      </c>
      <c r="AB16" s="48" t="s">
        <v>18</v>
      </c>
      <c r="AC16" s="48">
        <f>'Tabla 126643'!A11</f>
        <v>8</v>
      </c>
      <c r="AD16" s="48" t="s">
        <v>20</v>
      </c>
      <c r="AE16" s="48" t="s">
        <v>240</v>
      </c>
      <c r="AF16" s="48" t="s">
        <v>240</v>
      </c>
      <c r="AG16" s="48" t="s">
        <v>240</v>
      </c>
      <c r="AH16" s="48" t="s">
        <v>240</v>
      </c>
      <c r="AI16" s="61" t="s">
        <v>268</v>
      </c>
      <c r="AJ16" s="59" t="s">
        <v>299</v>
      </c>
      <c r="AK16" s="59" t="s">
        <v>299</v>
      </c>
      <c r="AL16" s="59" t="s">
        <v>240</v>
      </c>
      <c r="AM16" s="59" t="s">
        <v>240</v>
      </c>
      <c r="AN16" s="49" t="s">
        <v>245</v>
      </c>
      <c r="AO16" s="49" t="s">
        <v>243</v>
      </c>
      <c r="AP16" s="48">
        <v>2018</v>
      </c>
      <c r="AQ16" s="49" t="s">
        <v>244</v>
      </c>
      <c r="AR16" s="48" t="s">
        <v>240</v>
      </c>
      <c r="AS16" s="55"/>
    </row>
    <row r="17" spans="1:45" ht="51">
      <c r="A17" s="9" t="s">
        <v>186</v>
      </c>
      <c r="B17" s="48" t="s">
        <v>0</v>
      </c>
      <c r="C17" s="54">
        <v>2018</v>
      </c>
      <c r="D17" s="48" t="s">
        <v>185</v>
      </c>
      <c r="E17" s="9" t="s">
        <v>158</v>
      </c>
      <c r="F17" s="10" t="s">
        <v>187</v>
      </c>
      <c r="G17" s="55" t="s">
        <v>240</v>
      </c>
      <c r="H17" s="15" t="s">
        <v>213</v>
      </c>
      <c r="I17" s="55" t="s">
        <v>240</v>
      </c>
      <c r="J17" s="9" t="s">
        <v>192</v>
      </c>
      <c r="K17" s="55" t="s">
        <v>240</v>
      </c>
      <c r="L17" s="56" t="s">
        <v>243</v>
      </c>
      <c r="M17" s="48" t="str">
        <f t="shared" si="0"/>
        <v>OPM-SFR/2018-044</v>
      </c>
      <c r="N17" s="11">
        <v>43214</v>
      </c>
      <c r="O17" s="57">
        <f t="shared" si="1"/>
        <v>172000</v>
      </c>
      <c r="P17" s="12">
        <v>199520</v>
      </c>
      <c r="Q17" s="49" t="s">
        <v>240</v>
      </c>
      <c r="R17" s="49" t="s">
        <v>241</v>
      </c>
      <c r="S17" s="49" t="s">
        <v>240</v>
      </c>
      <c r="T17" s="49" t="s">
        <v>242</v>
      </c>
      <c r="U17" s="21" t="s">
        <v>213</v>
      </c>
      <c r="V17" s="58" t="s">
        <v>240</v>
      </c>
      <c r="W17" s="34">
        <v>43214</v>
      </c>
      <c r="X17" s="34">
        <v>43228</v>
      </c>
      <c r="Y17" s="59" t="s">
        <v>275</v>
      </c>
      <c r="Z17" s="42" t="s">
        <v>247</v>
      </c>
      <c r="AA17" s="48" t="s">
        <v>8</v>
      </c>
      <c r="AB17" s="48" t="s">
        <v>18</v>
      </c>
      <c r="AC17" s="48">
        <f>'Tabla 126643'!A12</f>
        <v>9</v>
      </c>
      <c r="AD17" s="48" t="s">
        <v>20</v>
      </c>
      <c r="AE17" s="48" t="s">
        <v>240</v>
      </c>
      <c r="AF17" s="48" t="s">
        <v>240</v>
      </c>
      <c r="AG17" s="48" t="s">
        <v>240</v>
      </c>
      <c r="AH17" s="48" t="s">
        <v>240</v>
      </c>
      <c r="AI17" s="61" t="s">
        <v>268</v>
      </c>
      <c r="AJ17" s="59" t="s">
        <v>299</v>
      </c>
      <c r="AK17" s="59" t="s">
        <v>299</v>
      </c>
      <c r="AL17" s="59" t="s">
        <v>301</v>
      </c>
      <c r="AM17" s="59" t="s">
        <v>300</v>
      </c>
      <c r="AN17" s="49" t="s">
        <v>245</v>
      </c>
      <c r="AO17" s="49" t="s">
        <v>243</v>
      </c>
      <c r="AP17" s="48">
        <v>2018</v>
      </c>
      <c r="AQ17" s="49" t="s">
        <v>244</v>
      </c>
      <c r="AR17" s="48" t="s">
        <v>240</v>
      </c>
      <c r="AS17" s="55"/>
    </row>
    <row r="18" spans="1:45" ht="68.25">
      <c r="A18" s="9" t="s">
        <v>186</v>
      </c>
      <c r="B18" s="48" t="s">
        <v>0</v>
      </c>
      <c r="C18" s="54">
        <v>2018</v>
      </c>
      <c r="D18" s="48" t="s">
        <v>185</v>
      </c>
      <c r="E18" s="9" t="s">
        <v>159</v>
      </c>
      <c r="F18" s="10" t="s">
        <v>187</v>
      </c>
      <c r="G18" s="55" t="s">
        <v>240</v>
      </c>
      <c r="H18" s="16" t="s">
        <v>214</v>
      </c>
      <c r="I18" s="55" t="s">
        <v>240</v>
      </c>
      <c r="J18" s="9" t="s">
        <v>192</v>
      </c>
      <c r="K18" s="55" t="s">
        <v>240</v>
      </c>
      <c r="L18" s="56" t="s">
        <v>243</v>
      </c>
      <c r="M18" s="48" t="str">
        <f t="shared" si="0"/>
        <v>OPM-SFR/2018-045</v>
      </c>
      <c r="N18" s="11">
        <v>43214</v>
      </c>
      <c r="O18" s="57">
        <f t="shared" si="1"/>
        <v>161000</v>
      </c>
      <c r="P18" s="62">
        <v>186760</v>
      </c>
      <c r="Q18" s="49" t="s">
        <v>240</v>
      </c>
      <c r="R18" s="49" t="s">
        <v>241</v>
      </c>
      <c r="S18" s="49" t="s">
        <v>240</v>
      </c>
      <c r="T18" s="49" t="s">
        <v>242</v>
      </c>
      <c r="U18" s="22" t="s">
        <v>214</v>
      </c>
      <c r="V18" s="58" t="s">
        <v>240</v>
      </c>
      <c r="W18" s="34">
        <v>43214</v>
      </c>
      <c r="X18" s="34">
        <v>43228</v>
      </c>
      <c r="Y18" s="59" t="s">
        <v>276</v>
      </c>
      <c r="Z18" s="42" t="s">
        <v>247</v>
      </c>
      <c r="AA18" s="48" t="s">
        <v>8</v>
      </c>
      <c r="AB18" s="48" t="s">
        <v>18</v>
      </c>
      <c r="AC18" s="48">
        <f>'Tabla 126643'!A13</f>
        <v>10</v>
      </c>
      <c r="AD18" s="48" t="s">
        <v>20</v>
      </c>
      <c r="AE18" s="48" t="s">
        <v>240</v>
      </c>
      <c r="AF18" s="48" t="s">
        <v>240</v>
      </c>
      <c r="AG18" s="48" t="s">
        <v>240</v>
      </c>
      <c r="AH18" s="48" t="s">
        <v>240</v>
      </c>
      <c r="AI18" s="61" t="s">
        <v>268</v>
      </c>
      <c r="AJ18" s="59" t="s">
        <v>299</v>
      </c>
      <c r="AK18" s="59" t="s">
        <v>299</v>
      </c>
      <c r="AL18" s="59" t="s">
        <v>302</v>
      </c>
      <c r="AM18" s="59" t="s">
        <v>303</v>
      </c>
      <c r="AN18" s="49" t="s">
        <v>245</v>
      </c>
      <c r="AO18" s="49" t="s">
        <v>243</v>
      </c>
      <c r="AP18" s="48">
        <v>2018</v>
      </c>
      <c r="AQ18" s="49" t="s">
        <v>244</v>
      </c>
      <c r="AR18" s="48" t="s">
        <v>240</v>
      </c>
      <c r="AS18" s="55"/>
    </row>
    <row r="19" spans="1:45" ht="68.25">
      <c r="A19" s="9" t="s">
        <v>186</v>
      </c>
      <c r="B19" s="48" t="s">
        <v>0</v>
      </c>
      <c r="C19" s="54">
        <v>2018</v>
      </c>
      <c r="D19" s="48" t="s">
        <v>185</v>
      </c>
      <c r="E19" s="9" t="s">
        <v>160</v>
      </c>
      <c r="F19" s="10" t="s">
        <v>187</v>
      </c>
      <c r="G19" s="55" t="s">
        <v>240</v>
      </c>
      <c r="H19" s="16" t="s">
        <v>215</v>
      </c>
      <c r="I19" s="55" t="s">
        <v>240</v>
      </c>
      <c r="J19" s="9" t="s">
        <v>193</v>
      </c>
      <c r="K19" s="55" t="s">
        <v>240</v>
      </c>
      <c r="L19" s="56" t="s">
        <v>243</v>
      </c>
      <c r="M19" s="48" t="str">
        <f t="shared" si="0"/>
        <v>OPM-SFR/2018-046</v>
      </c>
      <c r="N19" s="11">
        <v>43214</v>
      </c>
      <c r="O19" s="57">
        <f t="shared" si="1"/>
        <v>344827.58620689658</v>
      </c>
      <c r="P19" s="12">
        <v>400000</v>
      </c>
      <c r="Q19" s="49" t="s">
        <v>240</v>
      </c>
      <c r="R19" s="49" t="s">
        <v>241</v>
      </c>
      <c r="S19" s="49" t="s">
        <v>240</v>
      </c>
      <c r="T19" s="49" t="s">
        <v>242</v>
      </c>
      <c r="U19" s="22" t="s">
        <v>215</v>
      </c>
      <c r="V19" s="58">
        <v>40000</v>
      </c>
      <c r="W19" s="34">
        <v>43214</v>
      </c>
      <c r="X19" s="34">
        <v>43243</v>
      </c>
      <c r="Y19" s="59" t="s">
        <v>308</v>
      </c>
      <c r="Z19" s="42" t="s">
        <v>250</v>
      </c>
      <c r="AA19" s="48" t="s">
        <v>11</v>
      </c>
      <c r="AB19" s="48" t="s">
        <v>15</v>
      </c>
      <c r="AC19" s="48">
        <f>'Tabla 126643'!A14</f>
        <v>11</v>
      </c>
      <c r="AD19" s="48" t="s">
        <v>20</v>
      </c>
      <c r="AE19" s="48" t="s">
        <v>240</v>
      </c>
      <c r="AF19" s="48" t="s">
        <v>240</v>
      </c>
      <c r="AG19" s="48" t="s">
        <v>240</v>
      </c>
      <c r="AH19" s="48" t="s">
        <v>240</v>
      </c>
      <c r="AI19" s="61" t="s">
        <v>268</v>
      </c>
      <c r="AJ19" s="59" t="s">
        <v>299</v>
      </c>
      <c r="AK19" s="59" t="s">
        <v>299</v>
      </c>
      <c r="AL19" s="59" t="s">
        <v>304</v>
      </c>
      <c r="AM19" s="59" t="s">
        <v>305</v>
      </c>
      <c r="AN19" s="49" t="s">
        <v>245</v>
      </c>
      <c r="AO19" s="49" t="s">
        <v>243</v>
      </c>
      <c r="AP19" s="48">
        <v>2018</v>
      </c>
      <c r="AQ19" s="49" t="s">
        <v>244</v>
      </c>
      <c r="AR19" s="48" t="s">
        <v>240</v>
      </c>
      <c r="AS19" s="55"/>
    </row>
    <row r="20" spans="1:45" ht="51">
      <c r="A20" s="9" t="s">
        <v>186</v>
      </c>
      <c r="B20" s="48" t="s">
        <v>2</v>
      </c>
      <c r="C20" s="54">
        <v>2018</v>
      </c>
      <c r="D20" s="48" t="s">
        <v>185</v>
      </c>
      <c r="E20" s="9" t="s">
        <v>161</v>
      </c>
      <c r="F20" s="10" t="s">
        <v>187</v>
      </c>
      <c r="G20" s="55" t="s">
        <v>240</v>
      </c>
      <c r="H20" s="17" t="s">
        <v>216</v>
      </c>
      <c r="I20" s="55" t="s">
        <v>240</v>
      </c>
      <c r="J20" s="9" t="s">
        <v>194</v>
      </c>
      <c r="K20" s="55" t="s">
        <v>240</v>
      </c>
      <c r="L20" s="56" t="s">
        <v>243</v>
      </c>
      <c r="M20" s="48" t="str">
        <f t="shared" si="0"/>
        <v>OPM-SFR/2018-047</v>
      </c>
      <c r="N20" s="11">
        <v>43214</v>
      </c>
      <c r="O20" s="57">
        <f t="shared" si="1"/>
        <v>568149.50862068974</v>
      </c>
      <c r="P20" s="63">
        <v>659053.43000000005</v>
      </c>
      <c r="Q20" s="49" t="s">
        <v>240</v>
      </c>
      <c r="R20" s="49" t="s">
        <v>241</v>
      </c>
      <c r="S20" s="49" t="s">
        <v>240</v>
      </c>
      <c r="T20" s="49" t="s">
        <v>242</v>
      </c>
      <c r="U20" s="23" t="s">
        <v>216</v>
      </c>
      <c r="V20" s="58">
        <f>3965.51+3910.13+3910.13</f>
        <v>11785.77</v>
      </c>
      <c r="W20" s="34">
        <v>43221</v>
      </c>
      <c r="X20" s="34">
        <v>43235</v>
      </c>
      <c r="Y20" s="59" t="s">
        <v>277</v>
      </c>
      <c r="Z20" s="42" t="s">
        <v>247</v>
      </c>
      <c r="AA20" s="48" t="s">
        <v>8</v>
      </c>
      <c r="AB20" s="48" t="s">
        <v>18</v>
      </c>
      <c r="AC20" s="48">
        <f>'Tabla 126643'!A15</f>
        <v>12</v>
      </c>
      <c r="AD20" s="48" t="s">
        <v>20</v>
      </c>
      <c r="AE20" s="48" t="s">
        <v>240</v>
      </c>
      <c r="AF20" s="48" t="s">
        <v>240</v>
      </c>
      <c r="AG20" s="48" t="s">
        <v>240</v>
      </c>
      <c r="AH20" s="48" t="s">
        <v>240</v>
      </c>
      <c r="AI20" s="61" t="s">
        <v>268</v>
      </c>
      <c r="AJ20" s="59" t="s">
        <v>299</v>
      </c>
      <c r="AK20" s="59" t="s">
        <v>299</v>
      </c>
      <c r="AL20" s="59" t="s">
        <v>240</v>
      </c>
      <c r="AM20" s="59" t="s">
        <v>240</v>
      </c>
      <c r="AN20" s="49" t="s">
        <v>245</v>
      </c>
      <c r="AO20" s="49" t="s">
        <v>243</v>
      </c>
      <c r="AP20" s="48">
        <v>2018</v>
      </c>
      <c r="AQ20" s="49" t="s">
        <v>244</v>
      </c>
      <c r="AR20" s="48" t="s">
        <v>240</v>
      </c>
      <c r="AS20" s="55"/>
    </row>
    <row r="21" spans="1:45" s="28" customFormat="1" ht="51">
      <c r="A21" s="27" t="s">
        <v>186</v>
      </c>
      <c r="B21" s="64" t="s">
        <v>2</v>
      </c>
      <c r="C21" s="65">
        <v>2018</v>
      </c>
      <c r="D21" s="64" t="s">
        <v>185</v>
      </c>
      <c r="E21" s="27" t="s">
        <v>162</v>
      </c>
      <c r="F21" s="29" t="s">
        <v>187</v>
      </c>
      <c r="G21" s="55" t="s">
        <v>240</v>
      </c>
      <c r="H21" s="30" t="s">
        <v>217</v>
      </c>
      <c r="I21" s="55" t="s">
        <v>240</v>
      </c>
      <c r="J21" s="27" t="s">
        <v>194</v>
      </c>
      <c r="K21" s="55" t="s">
        <v>240</v>
      </c>
      <c r="L21" s="56" t="s">
        <v>243</v>
      </c>
      <c r="M21" s="64" t="str">
        <f t="shared" si="0"/>
        <v>OPM-SFR/2018-048</v>
      </c>
      <c r="N21" s="31">
        <v>43214</v>
      </c>
      <c r="O21" s="66">
        <f t="shared" si="1"/>
        <v>112109.80172413793</v>
      </c>
      <c r="P21" s="67">
        <v>130047.37</v>
      </c>
      <c r="Q21" s="49" t="s">
        <v>240</v>
      </c>
      <c r="R21" s="49" t="s">
        <v>241</v>
      </c>
      <c r="S21" s="49" t="s">
        <v>240</v>
      </c>
      <c r="T21" s="49" t="s">
        <v>242</v>
      </c>
      <c r="U21" s="23" t="s">
        <v>217</v>
      </c>
      <c r="V21" s="68" t="s">
        <v>240</v>
      </c>
      <c r="W21" s="34">
        <v>43221</v>
      </c>
      <c r="X21" s="34">
        <v>43235</v>
      </c>
      <c r="Y21" s="59" t="s">
        <v>278</v>
      </c>
      <c r="Z21" s="42" t="s">
        <v>247</v>
      </c>
      <c r="AA21" s="48" t="s">
        <v>8</v>
      </c>
      <c r="AB21" s="48" t="s">
        <v>18</v>
      </c>
      <c r="AC21" s="48">
        <f>'Tabla 126643'!A16</f>
        <v>13</v>
      </c>
      <c r="AD21" s="48" t="s">
        <v>20</v>
      </c>
      <c r="AE21" s="64" t="s">
        <v>240</v>
      </c>
      <c r="AF21" s="64" t="s">
        <v>240</v>
      </c>
      <c r="AG21" s="64" t="s">
        <v>240</v>
      </c>
      <c r="AH21" s="64" t="s">
        <v>240</v>
      </c>
      <c r="AI21" s="61" t="s">
        <v>268</v>
      </c>
      <c r="AJ21" s="59" t="s">
        <v>299</v>
      </c>
      <c r="AK21" s="59" t="s">
        <v>299</v>
      </c>
      <c r="AL21" s="59" t="s">
        <v>240</v>
      </c>
      <c r="AM21" s="59" t="s">
        <v>240</v>
      </c>
      <c r="AN21" s="49" t="s">
        <v>245</v>
      </c>
      <c r="AO21" s="49" t="s">
        <v>243</v>
      </c>
      <c r="AP21" s="48">
        <v>2018</v>
      </c>
      <c r="AQ21" s="49" t="s">
        <v>244</v>
      </c>
      <c r="AR21" s="48" t="s">
        <v>240</v>
      </c>
      <c r="AS21" s="69"/>
    </row>
    <row r="22" spans="1:45" ht="51">
      <c r="A22" s="9" t="s">
        <v>186</v>
      </c>
      <c r="B22" s="48" t="s">
        <v>2</v>
      </c>
      <c r="C22" s="54">
        <v>2018</v>
      </c>
      <c r="D22" s="48" t="s">
        <v>185</v>
      </c>
      <c r="E22" s="9" t="s">
        <v>163</v>
      </c>
      <c r="F22" s="10" t="s">
        <v>187</v>
      </c>
      <c r="G22" s="55" t="s">
        <v>240</v>
      </c>
      <c r="H22" s="17" t="s">
        <v>218</v>
      </c>
      <c r="I22" s="55" t="s">
        <v>240</v>
      </c>
      <c r="J22" s="9" t="s">
        <v>194</v>
      </c>
      <c r="K22" s="55" t="s">
        <v>240</v>
      </c>
      <c r="L22" s="56" t="s">
        <v>243</v>
      </c>
      <c r="M22" s="48" t="str">
        <f t="shared" si="0"/>
        <v>OPM-SFR/2018-049</v>
      </c>
      <c r="N22" s="11">
        <v>43214</v>
      </c>
      <c r="O22" s="57">
        <f t="shared" si="1"/>
        <v>223146.63793103449</v>
      </c>
      <c r="P22" s="12">
        <v>258850.1</v>
      </c>
      <c r="Q22" s="49" t="s">
        <v>240</v>
      </c>
      <c r="R22" s="49" t="s">
        <v>241</v>
      </c>
      <c r="S22" s="49" t="s">
        <v>240</v>
      </c>
      <c r="T22" s="49" t="s">
        <v>242</v>
      </c>
      <c r="U22" s="23" t="s">
        <v>218</v>
      </c>
      <c r="V22" s="58">
        <f>25885.01+26214.08</f>
        <v>52099.09</v>
      </c>
      <c r="W22" s="34">
        <v>43221</v>
      </c>
      <c r="X22" s="34">
        <v>43265</v>
      </c>
      <c r="Y22" s="59" t="s">
        <v>279</v>
      </c>
      <c r="Z22" s="42" t="s">
        <v>247</v>
      </c>
      <c r="AA22" s="48" t="s">
        <v>8</v>
      </c>
      <c r="AB22" s="48" t="s">
        <v>18</v>
      </c>
      <c r="AC22" s="48">
        <f>'Tabla 126643'!A17</f>
        <v>14</v>
      </c>
      <c r="AD22" s="48" t="s">
        <v>20</v>
      </c>
      <c r="AE22" s="48" t="s">
        <v>240</v>
      </c>
      <c r="AF22" s="48" t="s">
        <v>240</v>
      </c>
      <c r="AG22" s="48" t="s">
        <v>240</v>
      </c>
      <c r="AH22" s="48" t="s">
        <v>240</v>
      </c>
      <c r="AI22" s="61" t="s">
        <v>268</v>
      </c>
      <c r="AJ22" s="59" t="s">
        <v>299</v>
      </c>
      <c r="AK22" s="59" t="s">
        <v>299</v>
      </c>
      <c r="AL22" s="59" t="s">
        <v>240</v>
      </c>
      <c r="AM22" s="59" t="s">
        <v>240</v>
      </c>
      <c r="AN22" s="49" t="s">
        <v>245</v>
      </c>
      <c r="AO22" s="49" t="s">
        <v>243</v>
      </c>
      <c r="AP22" s="48">
        <v>2018</v>
      </c>
      <c r="AQ22" s="49" t="s">
        <v>244</v>
      </c>
      <c r="AR22" s="48" t="s">
        <v>240</v>
      </c>
      <c r="AS22" s="55"/>
    </row>
    <row r="23" spans="1:45" ht="51">
      <c r="A23" s="9" t="s">
        <v>186</v>
      </c>
      <c r="B23" s="48" t="s">
        <v>2</v>
      </c>
      <c r="C23" s="54">
        <v>2018</v>
      </c>
      <c r="D23" s="48" t="s">
        <v>185</v>
      </c>
      <c r="E23" s="9" t="s">
        <v>164</v>
      </c>
      <c r="F23" s="10" t="s">
        <v>187</v>
      </c>
      <c r="G23" s="55" t="s">
        <v>240</v>
      </c>
      <c r="H23" s="9" t="s">
        <v>219</v>
      </c>
      <c r="I23" s="55" t="s">
        <v>240</v>
      </c>
      <c r="J23" s="9" t="s">
        <v>195</v>
      </c>
      <c r="K23" s="55" t="s">
        <v>240</v>
      </c>
      <c r="L23" s="56" t="s">
        <v>243</v>
      </c>
      <c r="M23" s="48" t="str">
        <f t="shared" si="0"/>
        <v>OPM-SFR/2018-051</v>
      </c>
      <c r="N23" s="11">
        <v>43231</v>
      </c>
      <c r="O23" s="57">
        <f t="shared" si="1"/>
        <v>262903.69827586209</v>
      </c>
      <c r="P23" s="12">
        <v>304968.28999999998</v>
      </c>
      <c r="Q23" s="49" t="s">
        <v>240</v>
      </c>
      <c r="R23" s="49" t="s">
        <v>241</v>
      </c>
      <c r="S23" s="49" t="s">
        <v>240</v>
      </c>
      <c r="T23" s="49" t="s">
        <v>242</v>
      </c>
      <c r="U23" s="19" t="s">
        <v>219</v>
      </c>
      <c r="V23" s="58">
        <f>152484.14+30496.83</f>
        <v>182980.97000000003</v>
      </c>
      <c r="W23" s="34">
        <v>43241</v>
      </c>
      <c r="X23" s="34">
        <v>43285</v>
      </c>
      <c r="Y23" s="59" t="s">
        <v>309</v>
      </c>
      <c r="Z23" s="42" t="s">
        <v>251</v>
      </c>
      <c r="AA23" s="48" t="s">
        <v>9</v>
      </c>
      <c r="AB23" s="48" t="s">
        <v>18</v>
      </c>
      <c r="AC23" s="48">
        <f>'Tabla 126643'!A18</f>
        <v>15</v>
      </c>
      <c r="AD23" s="48" t="s">
        <v>19</v>
      </c>
      <c r="AE23" s="48" t="s">
        <v>240</v>
      </c>
      <c r="AF23" s="48" t="s">
        <v>240</v>
      </c>
      <c r="AG23" s="48" t="s">
        <v>240</v>
      </c>
      <c r="AH23" s="48" t="s">
        <v>240</v>
      </c>
      <c r="AI23" s="61" t="s">
        <v>268</v>
      </c>
      <c r="AJ23" s="59" t="s">
        <v>299</v>
      </c>
      <c r="AK23" s="59" t="s">
        <v>299</v>
      </c>
      <c r="AL23" s="59" t="s">
        <v>240</v>
      </c>
      <c r="AM23" s="59" t="s">
        <v>240</v>
      </c>
      <c r="AN23" s="49" t="s">
        <v>245</v>
      </c>
      <c r="AO23" s="49" t="s">
        <v>243</v>
      </c>
      <c r="AP23" s="48">
        <v>2018</v>
      </c>
      <c r="AQ23" s="49" t="s">
        <v>244</v>
      </c>
      <c r="AR23" s="48" t="s">
        <v>240</v>
      </c>
      <c r="AS23" s="48"/>
    </row>
    <row r="24" spans="1:45" ht="51">
      <c r="A24" s="9" t="s">
        <v>186</v>
      </c>
      <c r="B24" s="48" t="s">
        <v>0</v>
      </c>
      <c r="C24" s="54">
        <v>2018</v>
      </c>
      <c r="D24" s="48" t="s">
        <v>185</v>
      </c>
      <c r="E24" s="9" t="s">
        <v>165</v>
      </c>
      <c r="F24" s="10" t="s">
        <v>187</v>
      </c>
      <c r="G24" s="55" t="s">
        <v>240</v>
      </c>
      <c r="H24" s="9" t="s">
        <v>220</v>
      </c>
      <c r="I24" s="55" t="s">
        <v>240</v>
      </c>
      <c r="J24" s="9" t="s">
        <v>196</v>
      </c>
      <c r="K24" s="55" t="s">
        <v>240</v>
      </c>
      <c r="L24" s="56" t="s">
        <v>243</v>
      </c>
      <c r="M24" s="48" t="str">
        <f t="shared" si="0"/>
        <v>OPM-SFR/2018-053</v>
      </c>
      <c r="N24" s="11">
        <v>43234</v>
      </c>
      <c r="O24" s="57">
        <f t="shared" si="1"/>
        <v>91016.396551724145</v>
      </c>
      <c r="P24" s="12">
        <v>105579.02</v>
      </c>
      <c r="Q24" s="49" t="s">
        <v>240</v>
      </c>
      <c r="R24" s="49" t="s">
        <v>241</v>
      </c>
      <c r="S24" s="49" t="s">
        <v>240</v>
      </c>
      <c r="T24" s="49" t="s">
        <v>242</v>
      </c>
      <c r="U24" s="19" t="s">
        <v>220</v>
      </c>
      <c r="V24" s="58" t="s">
        <v>240</v>
      </c>
      <c r="W24" s="34">
        <v>43234</v>
      </c>
      <c r="X24" s="34">
        <v>43248</v>
      </c>
      <c r="Y24" s="59" t="s">
        <v>280</v>
      </c>
      <c r="Z24" s="42" t="s">
        <v>247</v>
      </c>
      <c r="AA24" s="48" t="s">
        <v>8</v>
      </c>
      <c r="AB24" s="48" t="s">
        <v>18</v>
      </c>
      <c r="AC24" s="48">
        <f>'Tabla 126643'!A19</f>
        <v>16</v>
      </c>
      <c r="AD24" s="48" t="s">
        <v>20</v>
      </c>
      <c r="AE24" s="48" t="s">
        <v>240</v>
      </c>
      <c r="AF24" s="48" t="s">
        <v>240</v>
      </c>
      <c r="AG24" s="48" t="s">
        <v>240</v>
      </c>
      <c r="AH24" s="48" t="s">
        <v>240</v>
      </c>
      <c r="AI24" s="61" t="s">
        <v>268</v>
      </c>
      <c r="AJ24" s="59" t="s">
        <v>299</v>
      </c>
      <c r="AK24" s="59" t="s">
        <v>299</v>
      </c>
      <c r="AL24" s="59" t="s">
        <v>240</v>
      </c>
      <c r="AM24" s="59" t="s">
        <v>240</v>
      </c>
      <c r="AN24" s="49" t="s">
        <v>245</v>
      </c>
      <c r="AO24" s="49" t="s">
        <v>243</v>
      </c>
      <c r="AP24" s="48">
        <v>2018</v>
      </c>
      <c r="AQ24" s="49" t="s">
        <v>244</v>
      </c>
      <c r="AR24" s="48" t="s">
        <v>240</v>
      </c>
      <c r="AS24" s="48"/>
    </row>
    <row r="25" spans="1:45" ht="63.75">
      <c r="A25" s="9" t="s">
        <v>186</v>
      </c>
      <c r="B25" s="48" t="s">
        <v>0</v>
      </c>
      <c r="C25" s="54">
        <v>2018</v>
      </c>
      <c r="D25" s="48" t="s">
        <v>185</v>
      </c>
      <c r="E25" s="9" t="s">
        <v>166</v>
      </c>
      <c r="F25" s="10" t="s">
        <v>187</v>
      </c>
      <c r="G25" s="55" t="s">
        <v>240</v>
      </c>
      <c r="H25" s="9" t="s">
        <v>221</v>
      </c>
      <c r="I25" s="55" t="s">
        <v>240</v>
      </c>
      <c r="J25" s="9" t="s">
        <v>197</v>
      </c>
      <c r="K25" s="55" t="s">
        <v>240</v>
      </c>
      <c r="L25" s="56" t="s">
        <v>243</v>
      </c>
      <c r="M25" s="48" t="str">
        <f t="shared" si="0"/>
        <v>OPM-SFR/2018-054</v>
      </c>
      <c r="N25" s="11">
        <v>43236</v>
      </c>
      <c r="O25" s="57">
        <f t="shared" si="1"/>
        <v>129310.34482758622</v>
      </c>
      <c r="P25" s="12">
        <v>150000</v>
      </c>
      <c r="Q25" s="49" t="s">
        <v>240</v>
      </c>
      <c r="R25" s="49" t="s">
        <v>241</v>
      </c>
      <c r="S25" s="49" t="s">
        <v>240</v>
      </c>
      <c r="T25" s="49" t="s">
        <v>242</v>
      </c>
      <c r="U25" s="19" t="s">
        <v>221</v>
      </c>
      <c r="V25" s="58" t="s">
        <v>240</v>
      </c>
      <c r="W25" s="34">
        <v>43236</v>
      </c>
      <c r="X25" s="36">
        <v>43265</v>
      </c>
      <c r="Y25" s="59" t="s">
        <v>281</v>
      </c>
      <c r="Z25" s="42" t="s">
        <v>247</v>
      </c>
      <c r="AA25" s="48" t="s">
        <v>8</v>
      </c>
      <c r="AB25" s="48" t="s">
        <v>18</v>
      </c>
      <c r="AC25" s="48">
        <f>'Tabla 126643'!A20</f>
        <v>17</v>
      </c>
      <c r="AD25" s="48" t="s">
        <v>20</v>
      </c>
      <c r="AE25" s="48" t="s">
        <v>240</v>
      </c>
      <c r="AF25" s="48" t="s">
        <v>240</v>
      </c>
      <c r="AG25" s="48" t="s">
        <v>240</v>
      </c>
      <c r="AH25" s="48" t="s">
        <v>240</v>
      </c>
      <c r="AI25" s="61" t="s">
        <v>268</v>
      </c>
      <c r="AJ25" s="59" t="s">
        <v>299</v>
      </c>
      <c r="AK25" s="59" t="s">
        <v>299</v>
      </c>
      <c r="AL25" s="59" t="s">
        <v>240</v>
      </c>
      <c r="AM25" s="59" t="s">
        <v>240</v>
      </c>
      <c r="AN25" s="49" t="s">
        <v>245</v>
      </c>
      <c r="AO25" s="49" t="s">
        <v>243</v>
      </c>
      <c r="AP25" s="48">
        <v>2018</v>
      </c>
      <c r="AQ25" s="49" t="s">
        <v>244</v>
      </c>
      <c r="AR25" s="48" t="s">
        <v>240</v>
      </c>
      <c r="AS25" s="48"/>
    </row>
    <row r="26" spans="1:45" ht="63.75">
      <c r="A26" s="9" t="s">
        <v>186</v>
      </c>
      <c r="B26" s="48" t="s">
        <v>0</v>
      </c>
      <c r="C26" s="54">
        <v>2018</v>
      </c>
      <c r="D26" s="48" t="s">
        <v>185</v>
      </c>
      <c r="E26" s="9" t="s">
        <v>167</v>
      </c>
      <c r="F26" s="10" t="s">
        <v>187</v>
      </c>
      <c r="G26" s="55" t="s">
        <v>240</v>
      </c>
      <c r="H26" s="9" t="s">
        <v>222</v>
      </c>
      <c r="I26" s="55" t="s">
        <v>240</v>
      </c>
      <c r="J26" s="9" t="s">
        <v>198</v>
      </c>
      <c r="K26" s="55" t="s">
        <v>240</v>
      </c>
      <c r="L26" s="56" t="s">
        <v>243</v>
      </c>
      <c r="M26" s="48" t="str">
        <f t="shared" si="0"/>
        <v>OPM-SFR/2018-055</v>
      </c>
      <c r="N26" s="11">
        <v>43237</v>
      </c>
      <c r="O26" s="57">
        <f t="shared" si="1"/>
        <v>387104.93103448278</v>
      </c>
      <c r="P26" s="12">
        <v>449041.72</v>
      </c>
      <c r="Q26" s="49" t="s">
        <v>240</v>
      </c>
      <c r="R26" s="49" t="s">
        <v>241</v>
      </c>
      <c r="S26" s="49" t="s">
        <v>240</v>
      </c>
      <c r="T26" s="49" t="s">
        <v>242</v>
      </c>
      <c r="U26" s="19" t="s">
        <v>222</v>
      </c>
      <c r="V26" s="58">
        <f>224520.86+44904.17</f>
        <v>269425.02999999997</v>
      </c>
      <c r="W26" s="34">
        <v>43237</v>
      </c>
      <c r="X26" s="36">
        <v>43296</v>
      </c>
      <c r="Y26" s="59" t="s">
        <v>282</v>
      </c>
      <c r="Z26" s="42" t="s">
        <v>247</v>
      </c>
      <c r="AA26" s="48" t="s">
        <v>8</v>
      </c>
      <c r="AB26" s="48" t="s">
        <v>18</v>
      </c>
      <c r="AC26" s="48">
        <f>'Tabla 126643'!A21</f>
        <v>18</v>
      </c>
      <c r="AD26" s="48" t="s">
        <v>20</v>
      </c>
      <c r="AE26" s="48" t="s">
        <v>240</v>
      </c>
      <c r="AF26" s="48" t="s">
        <v>240</v>
      </c>
      <c r="AG26" s="48" t="s">
        <v>240</v>
      </c>
      <c r="AH26" s="48" t="s">
        <v>240</v>
      </c>
      <c r="AI26" s="61" t="s">
        <v>268</v>
      </c>
      <c r="AJ26" s="59" t="s">
        <v>299</v>
      </c>
      <c r="AK26" s="59" t="s">
        <v>299</v>
      </c>
      <c r="AL26" s="59" t="s">
        <v>240</v>
      </c>
      <c r="AM26" s="59" t="s">
        <v>240</v>
      </c>
      <c r="AN26" s="49" t="s">
        <v>245</v>
      </c>
      <c r="AO26" s="49" t="s">
        <v>243</v>
      </c>
      <c r="AP26" s="48">
        <v>2018</v>
      </c>
      <c r="AQ26" s="49" t="s">
        <v>244</v>
      </c>
      <c r="AR26" s="48" t="s">
        <v>240</v>
      </c>
      <c r="AS26" s="48"/>
    </row>
    <row r="27" spans="1:45" ht="76.5">
      <c r="A27" s="9" t="s">
        <v>186</v>
      </c>
      <c r="B27" s="48" t="s">
        <v>0</v>
      </c>
      <c r="C27" s="54">
        <v>2018</v>
      </c>
      <c r="D27" s="48" t="s">
        <v>185</v>
      </c>
      <c r="E27" s="9" t="s">
        <v>168</v>
      </c>
      <c r="F27" s="10" t="s">
        <v>187</v>
      </c>
      <c r="G27" s="55" t="s">
        <v>240</v>
      </c>
      <c r="H27" s="9" t="s">
        <v>223</v>
      </c>
      <c r="I27" s="55" t="s">
        <v>240</v>
      </c>
      <c r="J27" s="9" t="s">
        <v>199</v>
      </c>
      <c r="K27" s="55" t="s">
        <v>240</v>
      </c>
      <c r="L27" s="56" t="s">
        <v>243</v>
      </c>
      <c r="M27" s="48" t="str">
        <f t="shared" si="0"/>
        <v>OPM-SFR/2018-056</v>
      </c>
      <c r="N27" s="11">
        <v>43237</v>
      </c>
      <c r="O27" s="57">
        <f t="shared" si="1"/>
        <v>51420.525862068964</v>
      </c>
      <c r="P27" s="12">
        <v>59647.81</v>
      </c>
      <c r="Q27" s="49" t="s">
        <v>240</v>
      </c>
      <c r="R27" s="49" t="s">
        <v>241</v>
      </c>
      <c r="S27" s="49" t="s">
        <v>240</v>
      </c>
      <c r="T27" s="49" t="s">
        <v>242</v>
      </c>
      <c r="U27" s="19" t="s">
        <v>223</v>
      </c>
      <c r="V27" s="58" t="s">
        <v>240</v>
      </c>
      <c r="W27" s="34">
        <v>43237</v>
      </c>
      <c r="X27" s="36">
        <v>43251</v>
      </c>
      <c r="Y27" s="59" t="s">
        <v>285</v>
      </c>
      <c r="Z27" s="42" t="s">
        <v>247</v>
      </c>
      <c r="AA27" s="48" t="s">
        <v>8</v>
      </c>
      <c r="AB27" s="48" t="s">
        <v>18</v>
      </c>
      <c r="AC27" s="48">
        <f>'Tabla 126643'!A22</f>
        <v>19</v>
      </c>
      <c r="AD27" s="48" t="s">
        <v>20</v>
      </c>
      <c r="AE27" s="48" t="s">
        <v>240</v>
      </c>
      <c r="AF27" s="48" t="s">
        <v>240</v>
      </c>
      <c r="AG27" s="48" t="s">
        <v>240</v>
      </c>
      <c r="AH27" s="48" t="s">
        <v>240</v>
      </c>
      <c r="AI27" s="61" t="s">
        <v>268</v>
      </c>
      <c r="AJ27" s="59" t="s">
        <v>299</v>
      </c>
      <c r="AK27" s="59" t="s">
        <v>299</v>
      </c>
      <c r="AL27" s="59" t="s">
        <v>240</v>
      </c>
      <c r="AM27" s="59" t="s">
        <v>240</v>
      </c>
      <c r="AN27" s="49" t="s">
        <v>245</v>
      </c>
      <c r="AO27" s="49" t="s">
        <v>243</v>
      </c>
      <c r="AP27" s="48">
        <v>2018</v>
      </c>
      <c r="AQ27" s="49" t="s">
        <v>244</v>
      </c>
      <c r="AR27" s="48" t="s">
        <v>240</v>
      </c>
      <c r="AS27" s="48"/>
    </row>
    <row r="28" spans="1:45" ht="63.75">
      <c r="A28" s="9" t="s">
        <v>186</v>
      </c>
      <c r="B28" s="48" t="s">
        <v>2</v>
      </c>
      <c r="C28" s="54">
        <v>2018</v>
      </c>
      <c r="D28" s="48" t="s">
        <v>185</v>
      </c>
      <c r="E28" s="9" t="s">
        <v>169</v>
      </c>
      <c r="F28" s="10" t="s">
        <v>187</v>
      </c>
      <c r="G28" s="55" t="s">
        <v>240</v>
      </c>
      <c r="H28" s="9" t="s">
        <v>224</v>
      </c>
      <c r="I28" s="55" t="s">
        <v>240</v>
      </c>
      <c r="J28" s="9" t="s">
        <v>200</v>
      </c>
      <c r="K28" s="55" t="s">
        <v>240</v>
      </c>
      <c r="L28" s="56" t="s">
        <v>243</v>
      </c>
      <c r="M28" s="48" t="str">
        <f t="shared" si="0"/>
        <v>OPM-SFR/2018-057</v>
      </c>
      <c r="N28" s="11">
        <v>43242</v>
      </c>
      <c r="O28" s="57">
        <f t="shared" si="1"/>
        <v>985116.6206896553</v>
      </c>
      <c r="P28" s="12">
        <v>1142735.28</v>
      </c>
      <c r="Q28" s="49" t="s">
        <v>240</v>
      </c>
      <c r="R28" s="49" t="s">
        <v>241</v>
      </c>
      <c r="S28" s="49" t="s">
        <v>240</v>
      </c>
      <c r="T28" s="49" t="s">
        <v>242</v>
      </c>
      <c r="U28" s="19" t="s">
        <v>224</v>
      </c>
      <c r="V28" s="58">
        <f>114273.53+571367.64</f>
        <v>685641.17</v>
      </c>
      <c r="W28" s="34">
        <v>43248</v>
      </c>
      <c r="X28" s="36">
        <v>43307</v>
      </c>
      <c r="Y28" s="59" t="s">
        <v>283</v>
      </c>
      <c r="Z28" s="42" t="s">
        <v>247</v>
      </c>
      <c r="AA28" s="48" t="s">
        <v>8</v>
      </c>
      <c r="AB28" s="48" t="s">
        <v>18</v>
      </c>
      <c r="AC28" s="48">
        <f>'Tabla 126643'!A23</f>
        <v>20</v>
      </c>
      <c r="AD28" s="48" t="s">
        <v>20</v>
      </c>
      <c r="AE28" s="48" t="s">
        <v>240</v>
      </c>
      <c r="AF28" s="48" t="s">
        <v>240</v>
      </c>
      <c r="AG28" s="48" t="s">
        <v>240</v>
      </c>
      <c r="AH28" s="48" t="s">
        <v>240</v>
      </c>
      <c r="AI28" s="61" t="s">
        <v>268</v>
      </c>
      <c r="AJ28" s="59" t="s">
        <v>299</v>
      </c>
      <c r="AK28" s="59" t="s">
        <v>299</v>
      </c>
      <c r="AL28" s="59" t="s">
        <v>240</v>
      </c>
      <c r="AM28" s="59" t="s">
        <v>240</v>
      </c>
      <c r="AN28" s="49" t="s">
        <v>245</v>
      </c>
      <c r="AO28" s="49" t="s">
        <v>243</v>
      </c>
      <c r="AP28" s="48">
        <v>2018</v>
      </c>
      <c r="AQ28" s="49" t="s">
        <v>244</v>
      </c>
      <c r="AR28" s="48" t="s">
        <v>240</v>
      </c>
      <c r="AS28" s="48"/>
    </row>
    <row r="29" spans="1:45" ht="51">
      <c r="A29" s="9" t="s">
        <v>186</v>
      </c>
      <c r="B29" s="48" t="s">
        <v>0</v>
      </c>
      <c r="C29" s="54">
        <v>2018</v>
      </c>
      <c r="D29" s="48" t="s">
        <v>185</v>
      </c>
      <c r="E29" s="9" t="s">
        <v>170</v>
      </c>
      <c r="F29" s="10" t="s">
        <v>187</v>
      </c>
      <c r="G29" s="55" t="s">
        <v>240</v>
      </c>
      <c r="H29" s="9" t="s">
        <v>225</v>
      </c>
      <c r="I29" s="55" t="s">
        <v>240</v>
      </c>
      <c r="J29" s="9" t="s">
        <v>199</v>
      </c>
      <c r="K29" s="55" t="s">
        <v>240</v>
      </c>
      <c r="L29" s="56" t="s">
        <v>243</v>
      </c>
      <c r="M29" s="48" t="str">
        <f t="shared" si="0"/>
        <v>OPM-SFR/2018-058</v>
      </c>
      <c r="N29" s="11">
        <v>43242</v>
      </c>
      <c r="O29" s="57">
        <f t="shared" si="1"/>
        <v>216060.00000000003</v>
      </c>
      <c r="P29" s="12">
        <v>250629.6</v>
      </c>
      <c r="Q29" s="49" t="s">
        <v>240</v>
      </c>
      <c r="R29" s="49" t="s">
        <v>241</v>
      </c>
      <c r="S29" s="49" t="s">
        <v>240</v>
      </c>
      <c r="T29" s="49" t="s">
        <v>242</v>
      </c>
      <c r="U29" s="19" t="s">
        <v>225</v>
      </c>
      <c r="V29" s="58">
        <f>125318.4+25062.96</f>
        <v>150381.35999999999</v>
      </c>
      <c r="W29" s="34">
        <v>43242</v>
      </c>
      <c r="X29" s="36">
        <v>43271</v>
      </c>
      <c r="Y29" s="59" t="s">
        <v>284</v>
      </c>
      <c r="Z29" s="42" t="s">
        <v>247</v>
      </c>
      <c r="AA29" s="48" t="s">
        <v>8</v>
      </c>
      <c r="AB29" s="48" t="s">
        <v>18</v>
      </c>
      <c r="AC29" s="48">
        <f>'Tabla 126643'!A24</f>
        <v>21</v>
      </c>
      <c r="AD29" s="48" t="s">
        <v>20</v>
      </c>
      <c r="AE29" s="48" t="s">
        <v>240</v>
      </c>
      <c r="AF29" s="48" t="s">
        <v>240</v>
      </c>
      <c r="AG29" s="48" t="s">
        <v>240</v>
      </c>
      <c r="AH29" s="48" t="s">
        <v>240</v>
      </c>
      <c r="AI29" s="61" t="s">
        <v>268</v>
      </c>
      <c r="AJ29" s="59" t="s">
        <v>299</v>
      </c>
      <c r="AK29" s="59" t="s">
        <v>299</v>
      </c>
      <c r="AL29" s="59" t="s">
        <v>240</v>
      </c>
      <c r="AM29" s="59" t="s">
        <v>240</v>
      </c>
      <c r="AN29" s="49" t="s">
        <v>245</v>
      </c>
      <c r="AO29" s="49" t="s">
        <v>243</v>
      </c>
      <c r="AP29" s="48">
        <v>2018</v>
      </c>
      <c r="AQ29" s="49" t="s">
        <v>244</v>
      </c>
      <c r="AR29" s="48" t="s">
        <v>240</v>
      </c>
      <c r="AS29" s="48"/>
    </row>
    <row r="30" spans="1:45" ht="51">
      <c r="A30" s="9" t="s">
        <v>186</v>
      </c>
      <c r="B30" s="48" t="s">
        <v>0</v>
      </c>
      <c r="C30" s="54">
        <v>2018</v>
      </c>
      <c r="D30" s="48" t="s">
        <v>185</v>
      </c>
      <c r="E30" s="9" t="s">
        <v>171</v>
      </c>
      <c r="F30" s="10" t="s">
        <v>187</v>
      </c>
      <c r="G30" s="55" t="s">
        <v>240</v>
      </c>
      <c r="H30" s="9" t="s">
        <v>226</v>
      </c>
      <c r="I30" s="55" t="s">
        <v>240</v>
      </c>
      <c r="J30" s="9" t="s">
        <v>199</v>
      </c>
      <c r="K30" s="55" t="s">
        <v>240</v>
      </c>
      <c r="L30" s="56" t="s">
        <v>243</v>
      </c>
      <c r="M30" s="48" t="str">
        <f t="shared" si="0"/>
        <v>OPM-SFR/2018-059</v>
      </c>
      <c r="N30" s="11">
        <v>43242</v>
      </c>
      <c r="O30" s="57">
        <f t="shared" si="1"/>
        <v>146551.72413793104</v>
      </c>
      <c r="P30" s="12">
        <v>170000</v>
      </c>
      <c r="Q30" s="49" t="s">
        <v>240</v>
      </c>
      <c r="R30" s="49" t="s">
        <v>241</v>
      </c>
      <c r="S30" s="49" t="s">
        <v>240</v>
      </c>
      <c r="T30" s="49" t="s">
        <v>242</v>
      </c>
      <c r="U30" s="19" t="s">
        <v>226</v>
      </c>
      <c r="V30" s="58" t="s">
        <v>240</v>
      </c>
      <c r="W30" s="34">
        <v>43242</v>
      </c>
      <c r="X30" s="36">
        <v>43271</v>
      </c>
      <c r="Y30" s="59" t="s">
        <v>286</v>
      </c>
      <c r="Z30" s="42" t="s">
        <v>247</v>
      </c>
      <c r="AA30" s="48" t="s">
        <v>8</v>
      </c>
      <c r="AB30" s="48" t="s">
        <v>18</v>
      </c>
      <c r="AC30" s="48">
        <f>'Tabla 126643'!A25</f>
        <v>22</v>
      </c>
      <c r="AD30" s="48" t="s">
        <v>20</v>
      </c>
      <c r="AE30" s="48" t="s">
        <v>240</v>
      </c>
      <c r="AF30" s="48" t="s">
        <v>240</v>
      </c>
      <c r="AG30" s="48" t="s">
        <v>240</v>
      </c>
      <c r="AH30" s="48" t="s">
        <v>240</v>
      </c>
      <c r="AI30" s="61" t="s">
        <v>268</v>
      </c>
      <c r="AJ30" s="59" t="s">
        <v>299</v>
      </c>
      <c r="AK30" s="59" t="s">
        <v>299</v>
      </c>
      <c r="AL30" s="59" t="s">
        <v>240</v>
      </c>
      <c r="AM30" s="59" t="s">
        <v>240</v>
      </c>
      <c r="AN30" s="49" t="s">
        <v>245</v>
      </c>
      <c r="AO30" s="49" t="s">
        <v>243</v>
      </c>
      <c r="AP30" s="48">
        <v>2018</v>
      </c>
      <c r="AQ30" s="49" t="s">
        <v>244</v>
      </c>
      <c r="AR30" s="48" t="s">
        <v>240</v>
      </c>
      <c r="AS30" s="48"/>
    </row>
    <row r="31" spans="1:45" ht="51">
      <c r="A31" s="9" t="s">
        <v>186</v>
      </c>
      <c r="B31" s="48" t="s">
        <v>0</v>
      </c>
      <c r="C31" s="54">
        <v>2018</v>
      </c>
      <c r="D31" s="48" t="s">
        <v>185</v>
      </c>
      <c r="E31" s="9" t="s">
        <v>172</v>
      </c>
      <c r="F31" s="10" t="s">
        <v>187</v>
      </c>
      <c r="G31" s="55" t="s">
        <v>240</v>
      </c>
      <c r="H31" s="9" t="s">
        <v>227</v>
      </c>
      <c r="I31" s="55" t="s">
        <v>240</v>
      </c>
      <c r="J31" s="9" t="s">
        <v>199</v>
      </c>
      <c r="K31" s="55" t="s">
        <v>240</v>
      </c>
      <c r="L31" s="56" t="s">
        <v>243</v>
      </c>
      <c r="M31" s="48" t="str">
        <f t="shared" si="0"/>
        <v>OPM-SFR/2018-060</v>
      </c>
      <c r="N31" s="11">
        <v>43242</v>
      </c>
      <c r="O31" s="57">
        <f t="shared" si="1"/>
        <v>119138</v>
      </c>
      <c r="P31" s="12">
        <v>138200.07999999999</v>
      </c>
      <c r="Q31" s="49" t="s">
        <v>240</v>
      </c>
      <c r="R31" s="49" t="s">
        <v>241</v>
      </c>
      <c r="S31" s="49" t="s">
        <v>240</v>
      </c>
      <c r="T31" s="49" t="s">
        <v>242</v>
      </c>
      <c r="U31" s="19" t="s">
        <v>227</v>
      </c>
      <c r="V31" s="58" t="s">
        <v>240</v>
      </c>
      <c r="W31" s="34">
        <v>43242</v>
      </c>
      <c r="X31" s="36">
        <v>43256</v>
      </c>
      <c r="Y31" s="59" t="s">
        <v>287</v>
      </c>
      <c r="Z31" s="42" t="s">
        <v>247</v>
      </c>
      <c r="AA31" s="48" t="s">
        <v>8</v>
      </c>
      <c r="AB31" s="48" t="s">
        <v>18</v>
      </c>
      <c r="AC31" s="48">
        <f>'Tabla 126643'!A26</f>
        <v>23</v>
      </c>
      <c r="AD31" s="48" t="s">
        <v>20</v>
      </c>
      <c r="AE31" s="48" t="s">
        <v>240</v>
      </c>
      <c r="AF31" s="48" t="s">
        <v>240</v>
      </c>
      <c r="AG31" s="48" t="s">
        <v>240</v>
      </c>
      <c r="AH31" s="48" t="s">
        <v>240</v>
      </c>
      <c r="AI31" s="61" t="s">
        <v>268</v>
      </c>
      <c r="AJ31" s="59" t="s">
        <v>299</v>
      </c>
      <c r="AK31" s="59" t="s">
        <v>299</v>
      </c>
      <c r="AL31" s="59" t="s">
        <v>240</v>
      </c>
      <c r="AM31" s="59" t="s">
        <v>240</v>
      </c>
      <c r="AN31" s="49" t="s">
        <v>245</v>
      </c>
      <c r="AO31" s="49" t="s">
        <v>243</v>
      </c>
      <c r="AP31" s="48">
        <v>2018</v>
      </c>
      <c r="AQ31" s="49" t="s">
        <v>244</v>
      </c>
      <c r="AR31" s="48" t="s">
        <v>240</v>
      </c>
      <c r="AS31" s="48"/>
    </row>
    <row r="32" spans="1:45" ht="63.75">
      <c r="A32" s="9" t="s">
        <v>186</v>
      </c>
      <c r="B32" s="48" t="s">
        <v>2</v>
      </c>
      <c r="C32" s="54">
        <v>2018</v>
      </c>
      <c r="D32" s="48" t="s">
        <v>185</v>
      </c>
      <c r="E32" s="9" t="s">
        <v>173</v>
      </c>
      <c r="F32" s="10" t="s">
        <v>187</v>
      </c>
      <c r="G32" s="55" t="s">
        <v>240</v>
      </c>
      <c r="H32" s="9" t="s">
        <v>228</v>
      </c>
      <c r="I32" s="55" t="s">
        <v>240</v>
      </c>
      <c r="J32" s="9" t="s">
        <v>201</v>
      </c>
      <c r="K32" s="55" t="s">
        <v>240</v>
      </c>
      <c r="L32" s="56" t="s">
        <v>243</v>
      </c>
      <c r="M32" s="48" t="str">
        <f t="shared" si="0"/>
        <v>OPM-SFR/2018-061</v>
      </c>
      <c r="N32" s="11">
        <v>43245</v>
      </c>
      <c r="O32" s="57">
        <f t="shared" si="1"/>
        <v>386961.85344827588</v>
      </c>
      <c r="P32" s="12">
        <v>448875.75</v>
      </c>
      <c r="Q32" s="49" t="s">
        <v>240</v>
      </c>
      <c r="R32" s="49" t="s">
        <v>241</v>
      </c>
      <c r="S32" s="49" t="s">
        <v>240</v>
      </c>
      <c r="T32" s="49" t="s">
        <v>242</v>
      </c>
      <c r="U32" s="19" t="s">
        <v>228</v>
      </c>
      <c r="V32" s="58">
        <f>44887.57</f>
        <v>44887.57</v>
      </c>
      <c r="W32" s="34">
        <v>43255</v>
      </c>
      <c r="X32" s="36">
        <v>43314</v>
      </c>
      <c r="Y32" s="59" t="s">
        <v>288</v>
      </c>
      <c r="Z32" s="42" t="s">
        <v>247</v>
      </c>
      <c r="AA32" s="48" t="s">
        <v>8</v>
      </c>
      <c r="AB32" s="48" t="s">
        <v>18</v>
      </c>
      <c r="AC32" s="48">
        <f>'Tabla 126643'!A27</f>
        <v>24</v>
      </c>
      <c r="AD32" s="48" t="s">
        <v>20</v>
      </c>
      <c r="AE32" s="48" t="s">
        <v>240</v>
      </c>
      <c r="AF32" s="48" t="s">
        <v>240</v>
      </c>
      <c r="AG32" s="48" t="s">
        <v>240</v>
      </c>
      <c r="AH32" s="48" t="s">
        <v>240</v>
      </c>
      <c r="AI32" s="61" t="s">
        <v>268</v>
      </c>
      <c r="AJ32" s="59" t="s">
        <v>299</v>
      </c>
      <c r="AK32" s="59" t="s">
        <v>299</v>
      </c>
      <c r="AL32" s="59" t="s">
        <v>240</v>
      </c>
      <c r="AM32" s="59" t="s">
        <v>240</v>
      </c>
      <c r="AN32" s="49" t="s">
        <v>245</v>
      </c>
      <c r="AO32" s="49" t="s">
        <v>243</v>
      </c>
      <c r="AP32" s="48">
        <v>2018</v>
      </c>
      <c r="AQ32" s="49" t="s">
        <v>244</v>
      </c>
      <c r="AR32" s="48" t="s">
        <v>240</v>
      </c>
      <c r="AS32" s="48"/>
    </row>
    <row r="33" spans="1:45" ht="89.25">
      <c r="A33" s="9" t="s">
        <v>186</v>
      </c>
      <c r="B33" s="48" t="s">
        <v>2</v>
      </c>
      <c r="C33" s="54">
        <v>2018</v>
      </c>
      <c r="D33" s="48" t="s">
        <v>185</v>
      </c>
      <c r="E33" s="9" t="s">
        <v>174</v>
      </c>
      <c r="F33" s="10" t="s">
        <v>187</v>
      </c>
      <c r="G33" s="55" t="s">
        <v>240</v>
      </c>
      <c r="H33" s="9" t="s">
        <v>229</v>
      </c>
      <c r="I33" s="55" t="s">
        <v>240</v>
      </c>
      <c r="J33" s="9" t="s">
        <v>202</v>
      </c>
      <c r="K33" s="55" t="s">
        <v>240</v>
      </c>
      <c r="L33" s="56" t="s">
        <v>243</v>
      </c>
      <c r="M33" s="48" t="str">
        <f t="shared" si="0"/>
        <v>OPM-SFR/2018-062</v>
      </c>
      <c r="N33" s="11">
        <v>43245</v>
      </c>
      <c r="O33" s="57">
        <f t="shared" si="1"/>
        <v>816463.20689655177</v>
      </c>
      <c r="P33" s="12">
        <v>947097.32</v>
      </c>
      <c r="Q33" s="49" t="s">
        <v>240</v>
      </c>
      <c r="R33" s="49" t="s">
        <v>241</v>
      </c>
      <c r="S33" s="49" t="s">
        <v>240</v>
      </c>
      <c r="T33" s="49" t="s">
        <v>242</v>
      </c>
      <c r="U33" s="19" t="s">
        <v>229</v>
      </c>
      <c r="V33" s="58">
        <f>473548.66+94709.73+94709.73</f>
        <v>662968.12</v>
      </c>
      <c r="W33" s="34">
        <v>43262</v>
      </c>
      <c r="X33" s="36">
        <v>43351</v>
      </c>
      <c r="Y33" s="59" t="s">
        <v>289</v>
      </c>
      <c r="Z33" s="42" t="s">
        <v>252</v>
      </c>
      <c r="AA33" s="48" t="s">
        <v>9</v>
      </c>
      <c r="AB33" s="48" t="s">
        <v>18</v>
      </c>
      <c r="AC33" s="48">
        <f>'Tabla 126643'!A28</f>
        <v>25</v>
      </c>
      <c r="AD33" s="48" t="s">
        <v>20</v>
      </c>
      <c r="AE33" s="48" t="s">
        <v>240</v>
      </c>
      <c r="AF33" s="48" t="s">
        <v>240</v>
      </c>
      <c r="AG33" s="48" t="s">
        <v>240</v>
      </c>
      <c r="AH33" s="48" t="s">
        <v>240</v>
      </c>
      <c r="AI33" s="61" t="s">
        <v>268</v>
      </c>
      <c r="AJ33" s="59" t="s">
        <v>299</v>
      </c>
      <c r="AK33" s="59" t="s">
        <v>299</v>
      </c>
      <c r="AL33" s="59" t="s">
        <v>240</v>
      </c>
      <c r="AM33" s="59" t="s">
        <v>240</v>
      </c>
      <c r="AN33" s="49" t="s">
        <v>245</v>
      </c>
      <c r="AO33" s="49" t="s">
        <v>243</v>
      </c>
      <c r="AP33" s="48">
        <v>2018</v>
      </c>
      <c r="AQ33" s="49" t="s">
        <v>244</v>
      </c>
      <c r="AR33" s="48" t="s">
        <v>240</v>
      </c>
      <c r="AS33" s="48"/>
    </row>
    <row r="34" spans="1:45" ht="63.75">
      <c r="A34" s="9" t="s">
        <v>186</v>
      </c>
      <c r="B34" s="48" t="s">
        <v>2</v>
      </c>
      <c r="C34" s="54">
        <v>2018</v>
      </c>
      <c r="D34" s="48" t="s">
        <v>185</v>
      </c>
      <c r="E34" s="9" t="s">
        <v>175</v>
      </c>
      <c r="F34" s="10" t="s">
        <v>187</v>
      </c>
      <c r="G34" s="55" t="s">
        <v>240</v>
      </c>
      <c r="H34" s="9" t="s">
        <v>230</v>
      </c>
      <c r="I34" s="55" t="s">
        <v>240</v>
      </c>
      <c r="J34" s="9" t="s">
        <v>200</v>
      </c>
      <c r="K34" s="55" t="s">
        <v>240</v>
      </c>
      <c r="L34" s="56" t="s">
        <v>243</v>
      </c>
      <c r="M34" s="48" t="str">
        <f t="shared" si="0"/>
        <v>OPM-SFR/2018-063</v>
      </c>
      <c r="N34" s="11">
        <v>43248</v>
      </c>
      <c r="O34" s="57">
        <f t="shared" si="1"/>
        <v>1335084.4827586208</v>
      </c>
      <c r="P34" s="12">
        <v>1548698</v>
      </c>
      <c r="Q34" s="49" t="s">
        <v>240</v>
      </c>
      <c r="R34" s="49" t="s">
        <v>241</v>
      </c>
      <c r="S34" s="49" t="s">
        <v>240</v>
      </c>
      <c r="T34" s="49" t="s">
        <v>242</v>
      </c>
      <c r="U34" s="19" t="s">
        <v>230</v>
      </c>
      <c r="V34" s="58">
        <f>774349+154869.8</f>
        <v>929218.8</v>
      </c>
      <c r="W34" s="34">
        <v>43255</v>
      </c>
      <c r="X34" s="36">
        <v>43344</v>
      </c>
      <c r="Y34" s="59" t="s">
        <v>290</v>
      </c>
      <c r="Z34" s="42" t="s">
        <v>253</v>
      </c>
      <c r="AA34" s="48" t="s">
        <v>9</v>
      </c>
      <c r="AB34" s="48" t="s">
        <v>18</v>
      </c>
      <c r="AC34" s="48">
        <f>'Tabla 126643'!A29</f>
        <v>26</v>
      </c>
      <c r="AD34" s="48" t="s">
        <v>20</v>
      </c>
      <c r="AE34" s="48" t="s">
        <v>240</v>
      </c>
      <c r="AF34" s="48" t="s">
        <v>240</v>
      </c>
      <c r="AG34" s="48" t="s">
        <v>240</v>
      </c>
      <c r="AH34" s="48" t="s">
        <v>240</v>
      </c>
      <c r="AI34" s="61" t="s">
        <v>268</v>
      </c>
      <c r="AJ34" s="59" t="s">
        <v>299</v>
      </c>
      <c r="AK34" s="59" t="s">
        <v>299</v>
      </c>
      <c r="AL34" s="59" t="s">
        <v>240</v>
      </c>
      <c r="AM34" s="59" t="s">
        <v>240</v>
      </c>
      <c r="AN34" s="49" t="s">
        <v>245</v>
      </c>
      <c r="AO34" s="49" t="s">
        <v>243</v>
      </c>
      <c r="AP34" s="48">
        <v>2018</v>
      </c>
      <c r="AQ34" s="49" t="s">
        <v>244</v>
      </c>
      <c r="AR34" s="48" t="s">
        <v>240</v>
      </c>
      <c r="AS34" s="48"/>
    </row>
    <row r="35" spans="1:45" ht="51">
      <c r="A35" s="9" t="s">
        <v>186</v>
      </c>
      <c r="B35" s="48" t="s">
        <v>2</v>
      </c>
      <c r="C35" s="54">
        <v>2018</v>
      </c>
      <c r="D35" s="48" t="s">
        <v>185</v>
      </c>
      <c r="E35" s="9" t="s">
        <v>176</v>
      </c>
      <c r="F35" s="10" t="s">
        <v>187</v>
      </c>
      <c r="G35" s="55" t="s">
        <v>240</v>
      </c>
      <c r="H35" s="9" t="s">
        <v>231</v>
      </c>
      <c r="I35" s="55" t="s">
        <v>240</v>
      </c>
      <c r="J35" s="9" t="s">
        <v>203</v>
      </c>
      <c r="K35" s="55" t="s">
        <v>240</v>
      </c>
      <c r="L35" s="56" t="s">
        <v>243</v>
      </c>
      <c r="M35" s="48" t="str">
        <f t="shared" si="0"/>
        <v>OPM-SFR/2018-064</v>
      </c>
      <c r="N35" s="11">
        <v>43252</v>
      </c>
      <c r="O35" s="57">
        <f t="shared" si="1"/>
        <v>1444959.198275862</v>
      </c>
      <c r="P35" s="12">
        <v>1676152.67</v>
      </c>
      <c r="Q35" s="49" t="s">
        <v>240</v>
      </c>
      <c r="R35" s="49" t="s">
        <v>241</v>
      </c>
      <c r="S35" s="49" t="s">
        <v>240</v>
      </c>
      <c r="T35" s="49" t="s">
        <v>242</v>
      </c>
      <c r="U35" s="19" t="s">
        <v>231</v>
      </c>
      <c r="V35" s="58">
        <f>167515.26+838076.33</f>
        <v>1005591.59</v>
      </c>
      <c r="W35" s="34">
        <v>43262</v>
      </c>
      <c r="X35" s="36">
        <v>43351</v>
      </c>
      <c r="Y35" s="59" t="s">
        <v>291</v>
      </c>
      <c r="Z35" s="42" t="s">
        <v>247</v>
      </c>
      <c r="AA35" s="48" t="s">
        <v>8</v>
      </c>
      <c r="AB35" s="48" t="s">
        <v>18</v>
      </c>
      <c r="AC35" s="48">
        <f>'Tabla 126643'!A30</f>
        <v>27</v>
      </c>
      <c r="AD35" s="48" t="s">
        <v>20</v>
      </c>
      <c r="AE35" s="48" t="s">
        <v>240</v>
      </c>
      <c r="AF35" s="48" t="s">
        <v>240</v>
      </c>
      <c r="AG35" s="48" t="s">
        <v>240</v>
      </c>
      <c r="AH35" s="48" t="s">
        <v>240</v>
      </c>
      <c r="AI35" s="61" t="s">
        <v>268</v>
      </c>
      <c r="AJ35" s="59" t="s">
        <v>299</v>
      </c>
      <c r="AK35" s="59" t="s">
        <v>299</v>
      </c>
      <c r="AL35" s="59" t="s">
        <v>240</v>
      </c>
      <c r="AM35" s="59" t="s">
        <v>240</v>
      </c>
      <c r="AN35" s="49" t="s">
        <v>245</v>
      </c>
      <c r="AO35" s="49" t="s">
        <v>243</v>
      </c>
      <c r="AP35" s="48">
        <v>2018</v>
      </c>
      <c r="AQ35" s="49" t="s">
        <v>244</v>
      </c>
      <c r="AR35" s="48" t="s">
        <v>240</v>
      </c>
      <c r="AS35" s="48"/>
    </row>
    <row r="36" spans="1:45" ht="76.5">
      <c r="A36" s="9" t="s">
        <v>186</v>
      </c>
      <c r="B36" s="48" t="s">
        <v>2</v>
      </c>
      <c r="C36" s="54">
        <v>2018</v>
      </c>
      <c r="D36" s="48" t="s">
        <v>185</v>
      </c>
      <c r="E36" s="9" t="s">
        <v>177</v>
      </c>
      <c r="F36" s="10" t="s">
        <v>187</v>
      </c>
      <c r="G36" s="55" t="s">
        <v>240</v>
      </c>
      <c r="H36" s="9" t="s">
        <v>232</v>
      </c>
      <c r="I36" s="55" t="s">
        <v>240</v>
      </c>
      <c r="J36" s="9" t="s">
        <v>194</v>
      </c>
      <c r="K36" s="55" t="s">
        <v>240</v>
      </c>
      <c r="L36" s="56" t="s">
        <v>243</v>
      </c>
      <c r="M36" s="48" t="str">
        <f t="shared" si="0"/>
        <v>OPM-SFR/2018-065</v>
      </c>
      <c r="N36" s="11">
        <v>43252</v>
      </c>
      <c r="O36" s="57">
        <f t="shared" si="1"/>
        <v>326231.24137931038</v>
      </c>
      <c r="P36" s="12">
        <v>378428.24</v>
      </c>
      <c r="Q36" s="49" t="s">
        <v>240</v>
      </c>
      <c r="R36" s="49" t="s">
        <v>241</v>
      </c>
      <c r="S36" s="49" t="s">
        <v>240</v>
      </c>
      <c r="T36" s="49" t="s">
        <v>242</v>
      </c>
      <c r="U36" s="19" t="s">
        <v>232</v>
      </c>
      <c r="V36" s="58">
        <f>3796.39+3796.39</f>
        <v>7592.78</v>
      </c>
      <c r="W36" s="34">
        <v>43262</v>
      </c>
      <c r="X36" s="36">
        <v>43321</v>
      </c>
      <c r="Y36" s="59" t="s">
        <v>292</v>
      </c>
      <c r="Z36" s="42" t="s">
        <v>254</v>
      </c>
      <c r="AA36" s="48" t="s">
        <v>8</v>
      </c>
      <c r="AB36" s="48" t="s">
        <v>18</v>
      </c>
      <c r="AC36" s="48">
        <f>'Tabla 126643'!A31</f>
        <v>28</v>
      </c>
      <c r="AD36" s="48" t="s">
        <v>20</v>
      </c>
      <c r="AE36" s="48" t="s">
        <v>240</v>
      </c>
      <c r="AF36" s="48" t="s">
        <v>240</v>
      </c>
      <c r="AG36" s="48" t="s">
        <v>240</v>
      </c>
      <c r="AH36" s="48" t="s">
        <v>240</v>
      </c>
      <c r="AI36" s="61" t="s">
        <v>268</v>
      </c>
      <c r="AJ36" s="59" t="s">
        <v>299</v>
      </c>
      <c r="AK36" s="59" t="s">
        <v>299</v>
      </c>
      <c r="AL36" s="59" t="s">
        <v>240</v>
      </c>
      <c r="AM36" s="59" t="s">
        <v>240</v>
      </c>
      <c r="AN36" s="49" t="s">
        <v>245</v>
      </c>
      <c r="AO36" s="49" t="s">
        <v>243</v>
      </c>
      <c r="AP36" s="48">
        <v>2018</v>
      </c>
      <c r="AQ36" s="49" t="s">
        <v>244</v>
      </c>
      <c r="AR36" s="48" t="s">
        <v>240</v>
      </c>
      <c r="AS36" s="49"/>
    </row>
    <row r="37" spans="1:45" ht="51">
      <c r="A37" s="9" t="s">
        <v>186</v>
      </c>
      <c r="B37" s="48" t="s">
        <v>0</v>
      </c>
      <c r="C37" s="54">
        <v>2018</v>
      </c>
      <c r="D37" s="48" t="s">
        <v>185</v>
      </c>
      <c r="E37" s="9" t="s">
        <v>178</v>
      </c>
      <c r="F37" s="10" t="s">
        <v>187</v>
      </c>
      <c r="G37" s="55" t="s">
        <v>240</v>
      </c>
      <c r="H37" s="9" t="s">
        <v>233</v>
      </c>
      <c r="I37" s="55" t="s">
        <v>240</v>
      </c>
      <c r="J37" s="9" t="s">
        <v>198</v>
      </c>
      <c r="K37" s="55" t="s">
        <v>240</v>
      </c>
      <c r="L37" s="56" t="s">
        <v>243</v>
      </c>
      <c r="M37" s="48" t="str">
        <f t="shared" si="0"/>
        <v>OPM-SFR/2018-066</v>
      </c>
      <c r="N37" s="11">
        <v>43259</v>
      </c>
      <c r="O37" s="57">
        <f t="shared" si="1"/>
        <v>248858.69827586212</v>
      </c>
      <c r="P37" s="12">
        <v>288676.09000000003</v>
      </c>
      <c r="Q37" s="49" t="s">
        <v>240</v>
      </c>
      <c r="R37" s="49" t="s">
        <v>241</v>
      </c>
      <c r="S37" s="49" t="s">
        <v>240</v>
      </c>
      <c r="T37" s="49" t="s">
        <v>242</v>
      </c>
      <c r="U37" s="19" t="s">
        <v>233</v>
      </c>
      <c r="V37" s="58">
        <f>144338.05+28867.61+28867.61</f>
        <v>202073.26999999996</v>
      </c>
      <c r="W37" s="34">
        <v>43259</v>
      </c>
      <c r="X37" s="36">
        <v>43318</v>
      </c>
      <c r="Y37" s="59" t="s">
        <v>307</v>
      </c>
      <c r="Z37" s="42" t="s">
        <v>247</v>
      </c>
      <c r="AA37" s="48" t="s">
        <v>8</v>
      </c>
      <c r="AB37" s="48" t="s">
        <v>18</v>
      </c>
      <c r="AC37" s="48">
        <f>'Tabla 126643'!A32</f>
        <v>29</v>
      </c>
      <c r="AD37" s="48" t="s">
        <v>20</v>
      </c>
      <c r="AE37" s="48" t="s">
        <v>240</v>
      </c>
      <c r="AF37" s="48" t="s">
        <v>240</v>
      </c>
      <c r="AG37" s="48" t="s">
        <v>240</v>
      </c>
      <c r="AH37" s="48" t="s">
        <v>240</v>
      </c>
      <c r="AI37" s="61" t="s">
        <v>268</v>
      </c>
      <c r="AJ37" s="59" t="s">
        <v>299</v>
      </c>
      <c r="AK37" s="59" t="s">
        <v>299</v>
      </c>
      <c r="AL37" s="59" t="s">
        <v>240</v>
      </c>
      <c r="AM37" s="59" t="s">
        <v>240</v>
      </c>
      <c r="AN37" s="49" t="s">
        <v>245</v>
      </c>
      <c r="AO37" s="49" t="s">
        <v>243</v>
      </c>
      <c r="AP37" s="48">
        <v>2018</v>
      </c>
      <c r="AQ37" s="49" t="s">
        <v>244</v>
      </c>
      <c r="AR37" s="48" t="s">
        <v>240</v>
      </c>
      <c r="AS37" s="49"/>
    </row>
    <row r="38" spans="1:45" ht="51">
      <c r="A38" s="9" t="s">
        <v>186</v>
      </c>
      <c r="B38" s="48" t="s">
        <v>2</v>
      </c>
      <c r="C38" s="54">
        <v>2018</v>
      </c>
      <c r="D38" s="48" t="s">
        <v>185</v>
      </c>
      <c r="E38" s="9" t="s">
        <v>179</v>
      </c>
      <c r="F38" s="10" t="s">
        <v>187</v>
      </c>
      <c r="G38" s="55" t="s">
        <v>240</v>
      </c>
      <c r="H38" s="9" t="s">
        <v>234</v>
      </c>
      <c r="I38" s="55" t="s">
        <v>240</v>
      </c>
      <c r="J38" s="9" t="s">
        <v>200</v>
      </c>
      <c r="K38" s="55" t="s">
        <v>240</v>
      </c>
      <c r="L38" s="56" t="s">
        <v>243</v>
      </c>
      <c r="M38" s="48" t="str">
        <f t="shared" si="0"/>
        <v>OPM-SFR/2018-067</v>
      </c>
      <c r="N38" s="11">
        <v>43263</v>
      </c>
      <c r="O38" s="57">
        <f t="shared" si="1"/>
        <v>922956.76724137948</v>
      </c>
      <c r="P38" s="18">
        <v>1070629.8500000001</v>
      </c>
      <c r="Q38" s="49" t="s">
        <v>240</v>
      </c>
      <c r="R38" s="49" t="s">
        <v>241</v>
      </c>
      <c r="S38" s="49" t="s">
        <v>240</v>
      </c>
      <c r="T38" s="49" t="s">
        <v>242</v>
      </c>
      <c r="U38" s="19" t="s">
        <v>234</v>
      </c>
      <c r="V38" s="58">
        <f>535314.92+107062.99</f>
        <v>642377.91</v>
      </c>
      <c r="W38" s="34">
        <v>43269</v>
      </c>
      <c r="X38" s="35">
        <v>43330</v>
      </c>
      <c r="Y38" s="59" t="s">
        <v>293</v>
      </c>
      <c r="Z38" s="42" t="s">
        <v>247</v>
      </c>
      <c r="AA38" s="48" t="s">
        <v>8</v>
      </c>
      <c r="AB38" s="48" t="s">
        <v>18</v>
      </c>
      <c r="AC38" s="48">
        <f>'Tabla 126643'!A33</f>
        <v>30</v>
      </c>
      <c r="AD38" s="48" t="s">
        <v>20</v>
      </c>
      <c r="AE38" s="48" t="s">
        <v>240</v>
      </c>
      <c r="AF38" s="48" t="s">
        <v>240</v>
      </c>
      <c r="AG38" s="48" t="s">
        <v>240</v>
      </c>
      <c r="AH38" s="48" t="s">
        <v>240</v>
      </c>
      <c r="AI38" s="61" t="s">
        <v>268</v>
      </c>
      <c r="AJ38" s="59" t="s">
        <v>299</v>
      </c>
      <c r="AK38" s="59" t="s">
        <v>299</v>
      </c>
      <c r="AL38" s="59" t="s">
        <v>240</v>
      </c>
      <c r="AM38" s="59" t="s">
        <v>240</v>
      </c>
      <c r="AN38" s="49" t="s">
        <v>245</v>
      </c>
      <c r="AO38" s="49" t="s">
        <v>243</v>
      </c>
      <c r="AP38" s="48">
        <v>2018</v>
      </c>
      <c r="AQ38" s="49" t="s">
        <v>244</v>
      </c>
      <c r="AR38" s="48" t="s">
        <v>240</v>
      </c>
      <c r="AS38" s="48"/>
    </row>
    <row r="39" spans="1:45" ht="76.5">
      <c r="A39" s="9" t="s">
        <v>186</v>
      </c>
      <c r="B39" s="48" t="s">
        <v>0</v>
      </c>
      <c r="C39" s="54">
        <v>2018</v>
      </c>
      <c r="D39" s="48" t="s">
        <v>185</v>
      </c>
      <c r="E39" s="9" t="s">
        <v>180</v>
      </c>
      <c r="F39" s="10" t="s">
        <v>187</v>
      </c>
      <c r="G39" s="55" t="s">
        <v>240</v>
      </c>
      <c r="H39" s="9" t="s">
        <v>235</v>
      </c>
      <c r="I39" s="55" t="s">
        <v>240</v>
      </c>
      <c r="J39" s="9" t="s">
        <v>204</v>
      </c>
      <c r="K39" s="55" t="s">
        <v>240</v>
      </c>
      <c r="L39" s="56" t="s">
        <v>243</v>
      </c>
      <c r="M39" s="48" t="str">
        <f t="shared" si="0"/>
        <v>OPM-SFR/2018-070</v>
      </c>
      <c r="N39" s="11">
        <v>43269</v>
      </c>
      <c r="O39" s="57">
        <f t="shared" si="1"/>
        <v>204835.53448275864</v>
      </c>
      <c r="P39" s="12">
        <v>237609.22</v>
      </c>
      <c r="Q39" s="49" t="s">
        <v>240</v>
      </c>
      <c r="R39" s="49" t="s">
        <v>241</v>
      </c>
      <c r="S39" s="49" t="s">
        <v>240</v>
      </c>
      <c r="T39" s="49" t="s">
        <v>242</v>
      </c>
      <c r="U39" s="19" t="s">
        <v>235</v>
      </c>
      <c r="V39" s="58">
        <f>118804.61+23760.92</f>
        <v>142565.53</v>
      </c>
      <c r="W39" s="34">
        <v>43276</v>
      </c>
      <c r="X39" s="35">
        <v>43335</v>
      </c>
      <c r="Y39" s="59" t="s">
        <v>294</v>
      </c>
      <c r="Z39" s="42" t="s">
        <v>255</v>
      </c>
      <c r="AA39" s="48" t="s">
        <v>8</v>
      </c>
      <c r="AB39" s="48" t="s">
        <v>18</v>
      </c>
      <c r="AC39" s="48">
        <f>'Tabla 126643'!A34</f>
        <v>31</v>
      </c>
      <c r="AD39" s="48" t="s">
        <v>20</v>
      </c>
      <c r="AE39" s="48" t="s">
        <v>240</v>
      </c>
      <c r="AF39" s="48" t="s">
        <v>240</v>
      </c>
      <c r="AG39" s="48" t="s">
        <v>240</v>
      </c>
      <c r="AH39" s="48" t="s">
        <v>240</v>
      </c>
      <c r="AI39" s="61" t="s">
        <v>268</v>
      </c>
      <c r="AJ39" s="59" t="s">
        <v>299</v>
      </c>
      <c r="AK39" s="59" t="s">
        <v>299</v>
      </c>
      <c r="AL39" s="59" t="s">
        <v>240</v>
      </c>
      <c r="AM39" s="59" t="s">
        <v>240</v>
      </c>
      <c r="AN39" s="49" t="s">
        <v>245</v>
      </c>
      <c r="AO39" s="49" t="s">
        <v>243</v>
      </c>
      <c r="AP39" s="48">
        <v>2018</v>
      </c>
      <c r="AQ39" s="49" t="s">
        <v>244</v>
      </c>
      <c r="AR39" s="48" t="s">
        <v>240</v>
      </c>
      <c r="AS39" s="48"/>
    </row>
    <row r="40" spans="1:45" ht="51">
      <c r="A40" s="9" t="s">
        <v>186</v>
      </c>
      <c r="B40" s="48" t="s">
        <v>2</v>
      </c>
      <c r="C40" s="54">
        <v>2018</v>
      </c>
      <c r="D40" s="48" t="s">
        <v>185</v>
      </c>
      <c r="E40" s="9" t="s">
        <v>181</v>
      </c>
      <c r="F40" s="10" t="s">
        <v>187</v>
      </c>
      <c r="G40" s="55" t="s">
        <v>240</v>
      </c>
      <c r="H40" s="9" t="s">
        <v>236</v>
      </c>
      <c r="I40" s="55" t="s">
        <v>240</v>
      </c>
      <c r="J40" s="9" t="s">
        <v>194</v>
      </c>
      <c r="K40" s="55" t="s">
        <v>240</v>
      </c>
      <c r="L40" s="56" t="s">
        <v>243</v>
      </c>
      <c r="M40" s="48" t="str">
        <f t="shared" si="0"/>
        <v>OPM-SFR/2018-071</v>
      </c>
      <c r="N40" s="11">
        <v>43269</v>
      </c>
      <c r="O40" s="57">
        <f t="shared" si="1"/>
        <v>1085863.0689655172</v>
      </c>
      <c r="P40" s="12">
        <v>1259601.1599999999</v>
      </c>
      <c r="Q40" s="49" t="s">
        <v>240</v>
      </c>
      <c r="R40" s="49" t="s">
        <v>241</v>
      </c>
      <c r="S40" s="49" t="s">
        <v>240</v>
      </c>
      <c r="T40" s="49" t="s">
        <v>242</v>
      </c>
      <c r="U40" s="19" t="s">
        <v>236</v>
      </c>
      <c r="V40" s="58">
        <f>125960.11+111734.02</f>
        <v>237694.13</v>
      </c>
      <c r="W40" s="34">
        <v>43276</v>
      </c>
      <c r="X40" s="36">
        <v>43335</v>
      </c>
      <c r="Y40" s="59" t="s">
        <v>295</v>
      </c>
      <c r="Z40" s="42" t="s">
        <v>251</v>
      </c>
      <c r="AA40" s="48" t="s">
        <v>9</v>
      </c>
      <c r="AB40" s="48" t="s">
        <v>18</v>
      </c>
      <c r="AC40" s="48">
        <f>'Tabla 126643'!A35</f>
        <v>32</v>
      </c>
      <c r="AD40" s="48" t="s">
        <v>20</v>
      </c>
      <c r="AE40" s="48" t="s">
        <v>240</v>
      </c>
      <c r="AF40" s="48" t="s">
        <v>240</v>
      </c>
      <c r="AG40" s="48" t="s">
        <v>240</v>
      </c>
      <c r="AH40" s="48" t="s">
        <v>240</v>
      </c>
      <c r="AI40" s="61" t="s">
        <v>268</v>
      </c>
      <c r="AJ40" s="59" t="s">
        <v>299</v>
      </c>
      <c r="AK40" s="59" t="s">
        <v>299</v>
      </c>
      <c r="AL40" s="59" t="s">
        <v>240</v>
      </c>
      <c r="AM40" s="59" t="s">
        <v>240</v>
      </c>
      <c r="AN40" s="49" t="s">
        <v>245</v>
      </c>
      <c r="AO40" s="49" t="s">
        <v>243</v>
      </c>
      <c r="AP40" s="48">
        <v>2018</v>
      </c>
      <c r="AQ40" s="49" t="s">
        <v>244</v>
      </c>
      <c r="AR40" s="48" t="s">
        <v>240</v>
      </c>
      <c r="AS40" s="49"/>
    </row>
    <row r="41" spans="1:45" ht="49.5">
      <c r="A41" s="9" t="s">
        <v>186</v>
      </c>
      <c r="B41" s="48" t="s">
        <v>0</v>
      </c>
      <c r="C41" s="54">
        <v>2018</v>
      </c>
      <c r="D41" s="48" t="s">
        <v>185</v>
      </c>
      <c r="E41" s="9" t="s">
        <v>182</v>
      </c>
      <c r="F41" s="10" t="s">
        <v>187</v>
      </c>
      <c r="G41" s="55" t="s">
        <v>240</v>
      </c>
      <c r="H41" s="9" t="s">
        <v>237</v>
      </c>
      <c r="I41" s="55" t="s">
        <v>240</v>
      </c>
      <c r="J41" s="9" t="s">
        <v>189</v>
      </c>
      <c r="K41" s="55" t="s">
        <v>240</v>
      </c>
      <c r="L41" s="56" t="s">
        <v>243</v>
      </c>
      <c r="M41" s="48" t="str">
        <f t="shared" si="0"/>
        <v>OPM-SFR/2018-072</v>
      </c>
      <c r="N41" s="11">
        <v>43269</v>
      </c>
      <c r="O41" s="57">
        <f t="shared" si="1"/>
        <v>172413.79310344829</v>
      </c>
      <c r="P41" s="12">
        <v>200000</v>
      </c>
      <c r="Q41" s="49" t="s">
        <v>240</v>
      </c>
      <c r="R41" s="49" t="s">
        <v>241</v>
      </c>
      <c r="S41" s="49" t="s">
        <v>240</v>
      </c>
      <c r="T41" s="49" t="s">
        <v>242</v>
      </c>
      <c r="U41" s="19" t="s">
        <v>237</v>
      </c>
      <c r="V41" s="70" t="s">
        <v>240</v>
      </c>
      <c r="W41" s="34">
        <v>43269</v>
      </c>
      <c r="X41" s="35">
        <v>43298</v>
      </c>
      <c r="Y41" s="59" t="s">
        <v>297</v>
      </c>
      <c r="Z41" s="42" t="s">
        <v>255</v>
      </c>
      <c r="AA41" s="48" t="s">
        <v>8</v>
      </c>
      <c r="AB41" s="48" t="s">
        <v>18</v>
      </c>
      <c r="AC41" s="48">
        <f>'Tabla 126643'!A36</f>
        <v>33</v>
      </c>
      <c r="AD41" s="48" t="s">
        <v>20</v>
      </c>
      <c r="AE41" s="48" t="s">
        <v>240</v>
      </c>
      <c r="AF41" s="48" t="s">
        <v>240</v>
      </c>
      <c r="AG41" s="48" t="s">
        <v>240</v>
      </c>
      <c r="AH41" s="48" t="s">
        <v>240</v>
      </c>
      <c r="AI41" s="61" t="s">
        <v>268</v>
      </c>
      <c r="AJ41" s="59" t="s">
        <v>299</v>
      </c>
      <c r="AK41" s="59" t="s">
        <v>299</v>
      </c>
      <c r="AL41" s="59" t="s">
        <v>240</v>
      </c>
      <c r="AM41" s="59" t="s">
        <v>240</v>
      </c>
      <c r="AN41" s="49" t="s">
        <v>245</v>
      </c>
      <c r="AO41" s="49" t="s">
        <v>243</v>
      </c>
      <c r="AP41" s="48">
        <v>2018</v>
      </c>
      <c r="AQ41" s="49" t="s">
        <v>244</v>
      </c>
      <c r="AR41" s="48" t="s">
        <v>240</v>
      </c>
      <c r="AS41" s="55"/>
    </row>
    <row r="42" spans="1:45" ht="76.5">
      <c r="A42" s="9" t="s">
        <v>186</v>
      </c>
      <c r="B42" s="48" t="s">
        <v>0</v>
      </c>
      <c r="C42" s="54">
        <v>2018</v>
      </c>
      <c r="D42" s="48" t="s">
        <v>185</v>
      </c>
      <c r="E42" s="9" t="s">
        <v>183</v>
      </c>
      <c r="F42" s="10" t="s">
        <v>187</v>
      </c>
      <c r="G42" s="55" t="s">
        <v>240</v>
      </c>
      <c r="H42" s="9" t="s">
        <v>238</v>
      </c>
      <c r="I42" s="55" t="s">
        <v>240</v>
      </c>
      <c r="J42" s="9" t="s">
        <v>189</v>
      </c>
      <c r="K42" s="55" t="s">
        <v>240</v>
      </c>
      <c r="L42" s="56" t="s">
        <v>243</v>
      </c>
      <c r="M42" s="48" t="str">
        <f t="shared" si="0"/>
        <v>OPM-SFR/2018-073</v>
      </c>
      <c r="N42" s="11">
        <v>43269</v>
      </c>
      <c r="O42" s="57">
        <f t="shared" si="1"/>
        <v>54000.000000000007</v>
      </c>
      <c r="P42" s="12">
        <v>62640</v>
      </c>
      <c r="Q42" s="49" t="s">
        <v>240</v>
      </c>
      <c r="R42" s="49" t="s">
        <v>241</v>
      </c>
      <c r="S42" s="49" t="s">
        <v>240</v>
      </c>
      <c r="T42" s="49" t="s">
        <v>242</v>
      </c>
      <c r="U42" s="19" t="s">
        <v>238</v>
      </c>
      <c r="V42" s="70" t="s">
        <v>240</v>
      </c>
      <c r="W42" s="34">
        <v>43269</v>
      </c>
      <c r="X42" s="35">
        <v>43298</v>
      </c>
      <c r="Y42" s="59" t="s">
        <v>298</v>
      </c>
      <c r="Z42" s="42" t="s">
        <v>255</v>
      </c>
      <c r="AA42" s="48" t="s">
        <v>8</v>
      </c>
      <c r="AB42" s="48" t="s">
        <v>18</v>
      </c>
      <c r="AC42" s="48">
        <f>'Tabla 126643'!A37</f>
        <v>34</v>
      </c>
      <c r="AD42" s="48" t="s">
        <v>20</v>
      </c>
      <c r="AE42" s="48" t="s">
        <v>240</v>
      </c>
      <c r="AF42" s="48" t="s">
        <v>240</v>
      </c>
      <c r="AG42" s="48" t="s">
        <v>240</v>
      </c>
      <c r="AH42" s="48" t="s">
        <v>240</v>
      </c>
      <c r="AI42" s="61" t="s">
        <v>268</v>
      </c>
      <c r="AJ42" s="59" t="s">
        <v>299</v>
      </c>
      <c r="AK42" s="59" t="s">
        <v>299</v>
      </c>
      <c r="AL42" s="59" t="s">
        <v>240</v>
      </c>
      <c r="AM42" s="59" t="s">
        <v>240</v>
      </c>
      <c r="AN42" s="49" t="s">
        <v>245</v>
      </c>
      <c r="AO42" s="49" t="s">
        <v>243</v>
      </c>
      <c r="AP42" s="48">
        <v>2018</v>
      </c>
      <c r="AQ42" s="49" t="s">
        <v>244</v>
      </c>
      <c r="AR42" s="48" t="s">
        <v>240</v>
      </c>
      <c r="AS42" s="55"/>
    </row>
    <row r="43" spans="1:45" ht="76.5">
      <c r="A43" s="9" t="s">
        <v>186</v>
      </c>
      <c r="B43" s="48" t="s">
        <v>2</v>
      </c>
      <c r="C43" s="54">
        <v>2018</v>
      </c>
      <c r="D43" s="48" t="s">
        <v>185</v>
      </c>
      <c r="E43" s="9" t="s">
        <v>184</v>
      </c>
      <c r="F43" s="10" t="s">
        <v>187</v>
      </c>
      <c r="G43" s="55" t="s">
        <v>240</v>
      </c>
      <c r="H43" s="9" t="s">
        <v>239</v>
      </c>
      <c r="I43" s="55" t="s">
        <v>240</v>
      </c>
      <c r="J43" s="9" t="s">
        <v>200</v>
      </c>
      <c r="K43" s="55" t="s">
        <v>240</v>
      </c>
      <c r="L43" s="56" t="s">
        <v>243</v>
      </c>
      <c r="M43" s="48" t="str">
        <f t="shared" si="0"/>
        <v>OPM-SFR/2018-075</v>
      </c>
      <c r="N43" s="11">
        <v>43281</v>
      </c>
      <c r="O43" s="57">
        <f t="shared" si="1"/>
        <v>5642523.1724137934</v>
      </c>
      <c r="P43" s="12">
        <v>6545326.8799999999</v>
      </c>
      <c r="Q43" s="49" t="s">
        <v>240</v>
      </c>
      <c r="R43" s="49" t="s">
        <v>241</v>
      </c>
      <c r="S43" s="49" t="s">
        <v>240</v>
      </c>
      <c r="T43" s="49" t="s">
        <v>242</v>
      </c>
      <c r="U43" s="19" t="s">
        <v>239</v>
      </c>
      <c r="V43" s="58">
        <f>3272663.44+654532.69+654532.69</f>
        <v>4581728.82</v>
      </c>
      <c r="W43" s="34">
        <v>43283</v>
      </c>
      <c r="X43" s="35">
        <v>42976</v>
      </c>
      <c r="Y43" s="59" t="s">
        <v>296</v>
      </c>
      <c r="Z43" s="42" t="s">
        <v>256</v>
      </c>
      <c r="AA43" s="48" t="s">
        <v>9</v>
      </c>
      <c r="AB43" s="48" t="s">
        <v>12</v>
      </c>
      <c r="AC43" s="48">
        <f>'Tabla 126643'!A38</f>
        <v>35</v>
      </c>
      <c r="AD43" s="48" t="s">
        <v>20</v>
      </c>
      <c r="AE43" s="48" t="s">
        <v>240</v>
      </c>
      <c r="AF43" s="48" t="s">
        <v>240</v>
      </c>
      <c r="AG43" s="48" t="s">
        <v>240</v>
      </c>
      <c r="AH43" s="48" t="s">
        <v>240</v>
      </c>
      <c r="AI43" s="61" t="s">
        <v>268</v>
      </c>
      <c r="AJ43" s="59" t="s">
        <v>299</v>
      </c>
      <c r="AK43" s="59" t="s">
        <v>299</v>
      </c>
      <c r="AL43" s="59" t="s">
        <v>240</v>
      </c>
      <c r="AM43" s="59" t="s">
        <v>240</v>
      </c>
      <c r="AN43" s="49" t="s">
        <v>245</v>
      </c>
      <c r="AO43" s="49" t="s">
        <v>243</v>
      </c>
      <c r="AP43" s="48">
        <v>2018</v>
      </c>
      <c r="AQ43" s="49" t="s">
        <v>244</v>
      </c>
      <c r="AR43" s="48" t="s">
        <v>240</v>
      </c>
      <c r="AS43" s="55"/>
    </row>
    <row r="44" spans="1:45" ht="70.5" customHeight="1">
      <c r="G44" s="25"/>
      <c r="AC44" s="24"/>
    </row>
    <row r="45" spans="1:45">
      <c r="AC45" s="24"/>
    </row>
    <row r="46" spans="1:45">
      <c r="AC46" s="24"/>
    </row>
    <row r="47" spans="1:45">
      <c r="AC47" s="24"/>
    </row>
    <row r="48" spans="1:45">
      <c r="AC48" s="24"/>
    </row>
  </sheetData>
  <mergeCells count="1">
    <mergeCell ref="A6:AR6"/>
  </mergeCells>
  <dataValidations count="6">
    <dataValidation type="list" allowBlank="1" showInputMessage="1" showErrorMessage="1" sqref="B8:B43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:AA43">
      <formula1>hidden3</formula1>
    </dataValidation>
    <dataValidation type="list" allowBlank="1" showInputMessage="1" showErrorMessage="1" sqref="AB8:AB43">
      <formula1>hidden4</formula1>
    </dataValidation>
    <dataValidation type="list" allowBlank="1" showInputMessage="1" showErrorMessage="1" sqref="AD8:AD43">
      <formula1>hidden5</formula1>
    </dataValidation>
    <dataValidation type="list" allowBlank="1" showInputMessage="1" showErrorMessage="1" sqref="A8:A43">
      <formula1>mm</formula1>
    </dataValidation>
  </dataValidations>
  <hyperlinks>
    <hyperlink ref="AJ9" r:id="rId1" display="http://www.sanfrancisco.gob.mx/transparencia/archivos/2018/02/201804060880002852.xlsx"/>
    <hyperlink ref="AK9" r:id="rId2" display="http://www.sanfrancisco.gob.mx/transparencia/archivos/2018/02/201804060880002852.xlsx"/>
    <hyperlink ref="AJ10" r:id="rId3" display="http://www.sanfrancisco.gob.mx/transparencia/archivos/2018/02/201804060880002852.xlsx"/>
    <hyperlink ref="AJ11" r:id="rId4" display="http://www.sanfrancisco.gob.mx/transparencia/archivos/2018/02/201804060880002852.xlsx"/>
    <hyperlink ref="AJ12" r:id="rId5" display="http://www.sanfrancisco.gob.mx/transparencia/archivos/2018/02/201804060880002852.xlsx"/>
    <hyperlink ref="AJ13" r:id="rId6" display="http://www.sanfrancisco.gob.mx/transparencia/archivos/2018/02/201804060880002852.xlsx"/>
    <hyperlink ref="AJ14" r:id="rId7" display="http://www.sanfrancisco.gob.mx/transparencia/archivos/2018/02/201804060880002852.xlsx"/>
    <hyperlink ref="AJ15" r:id="rId8" display="http://www.sanfrancisco.gob.mx/transparencia/archivos/2018/02/201804060880002852.xlsx"/>
    <hyperlink ref="AJ16" r:id="rId9" display="http://www.sanfrancisco.gob.mx/transparencia/archivos/2018/02/201804060880002852.xlsx"/>
    <hyperlink ref="AJ17" r:id="rId10" display="http://www.sanfrancisco.gob.mx/transparencia/archivos/2018/02/201804060880002852.xlsx"/>
    <hyperlink ref="AJ18" r:id="rId11" display="http://www.sanfrancisco.gob.mx/transparencia/archivos/2018/02/201804060880002852.xlsx"/>
    <hyperlink ref="AJ19" r:id="rId12" display="http://www.sanfrancisco.gob.mx/transparencia/archivos/2018/02/201804060880002852.xlsx"/>
    <hyperlink ref="AJ20" r:id="rId13" display="http://www.sanfrancisco.gob.mx/transparencia/archivos/2018/02/201804060880002852.xlsx"/>
    <hyperlink ref="AJ21" r:id="rId14" display="http://www.sanfrancisco.gob.mx/transparencia/archivos/2018/02/201804060880002852.xlsx"/>
    <hyperlink ref="AJ22" r:id="rId15" display="http://www.sanfrancisco.gob.mx/transparencia/archivos/2018/02/201804060880002852.xlsx"/>
    <hyperlink ref="AJ23" r:id="rId16" display="http://www.sanfrancisco.gob.mx/transparencia/archivos/2018/02/201804060880002852.xlsx"/>
    <hyperlink ref="AJ24" r:id="rId17" display="http://www.sanfrancisco.gob.mx/transparencia/archivos/2018/02/201804060880002852.xlsx"/>
    <hyperlink ref="AJ25" r:id="rId18" display="http://www.sanfrancisco.gob.mx/transparencia/archivos/2018/02/201804060880002852.xlsx"/>
    <hyperlink ref="AJ26" r:id="rId19" display="http://www.sanfrancisco.gob.mx/transparencia/archivos/2018/02/201804060880002852.xlsx"/>
    <hyperlink ref="AJ27" r:id="rId20" display="http://www.sanfrancisco.gob.mx/transparencia/archivos/2018/02/201804060880002852.xlsx"/>
    <hyperlink ref="AJ28" r:id="rId21" display="http://www.sanfrancisco.gob.mx/transparencia/archivos/2018/02/201804060880002852.xlsx"/>
    <hyperlink ref="AJ29" r:id="rId22" display="http://www.sanfrancisco.gob.mx/transparencia/archivos/2018/02/201804060880002852.xlsx"/>
    <hyperlink ref="AJ30" r:id="rId23" display="http://www.sanfrancisco.gob.mx/transparencia/archivos/2018/02/201804060880002852.xlsx"/>
    <hyperlink ref="AJ31" r:id="rId24" display="http://www.sanfrancisco.gob.mx/transparencia/archivos/2018/02/201804060880002852.xlsx"/>
    <hyperlink ref="AJ32" r:id="rId25" display="http://www.sanfrancisco.gob.mx/transparencia/archivos/2018/02/201804060880002852.xlsx"/>
    <hyperlink ref="AJ33" r:id="rId26" display="http://www.sanfrancisco.gob.mx/transparencia/archivos/2018/02/201804060880002852.xlsx"/>
    <hyperlink ref="AJ34" r:id="rId27" display="http://www.sanfrancisco.gob.mx/transparencia/archivos/2018/02/201804060880002852.xlsx"/>
    <hyperlink ref="AJ35" r:id="rId28" display="http://www.sanfrancisco.gob.mx/transparencia/archivos/2018/02/201804060880002852.xlsx"/>
    <hyperlink ref="AJ36" r:id="rId29" display="http://www.sanfrancisco.gob.mx/transparencia/archivos/2018/02/201804060880002852.xlsx"/>
    <hyperlink ref="AJ37" r:id="rId30" display="http://www.sanfrancisco.gob.mx/transparencia/archivos/2018/02/201804060880002852.xlsx"/>
    <hyperlink ref="AJ38" r:id="rId31" display="http://www.sanfrancisco.gob.mx/transparencia/archivos/2018/02/201804060880002852.xlsx"/>
    <hyperlink ref="AJ39" r:id="rId32" display="http://www.sanfrancisco.gob.mx/transparencia/archivos/2018/02/201804060880002852.xlsx"/>
    <hyperlink ref="AJ40" r:id="rId33" display="http://www.sanfrancisco.gob.mx/transparencia/archivos/2018/02/201804060880002852.xlsx"/>
    <hyperlink ref="AJ41" r:id="rId34" display="http://www.sanfrancisco.gob.mx/transparencia/archivos/2018/02/201804060880002852.xlsx"/>
    <hyperlink ref="AJ42" r:id="rId35" display="http://www.sanfrancisco.gob.mx/transparencia/archivos/2018/02/201804060880002852.xlsx"/>
    <hyperlink ref="AJ43" r:id="rId36" display="http://www.sanfrancisco.gob.mx/transparencia/archivos/2018/02/201804060880002852.xlsx"/>
    <hyperlink ref="AK10" r:id="rId37" display="http://www.sanfrancisco.gob.mx/transparencia/archivos/2018/02/201804060880002852.xlsx"/>
    <hyperlink ref="AK11" r:id="rId38" display="http://www.sanfrancisco.gob.mx/transparencia/archivos/2018/02/201804060880002852.xlsx"/>
    <hyperlink ref="AK12" r:id="rId39" display="http://www.sanfrancisco.gob.mx/transparencia/archivos/2018/02/201804060880002852.xlsx"/>
    <hyperlink ref="AK13" r:id="rId40" display="http://www.sanfrancisco.gob.mx/transparencia/archivos/2018/02/201804060880002852.xlsx"/>
    <hyperlink ref="AK14" r:id="rId41" display="http://www.sanfrancisco.gob.mx/transparencia/archivos/2018/02/201804060880002852.xlsx"/>
    <hyperlink ref="AK15" r:id="rId42" display="http://www.sanfrancisco.gob.mx/transparencia/archivos/2018/02/201804060880002852.xlsx"/>
    <hyperlink ref="AK16" r:id="rId43" display="http://www.sanfrancisco.gob.mx/transparencia/archivos/2018/02/201804060880002852.xlsx"/>
    <hyperlink ref="AK17" r:id="rId44" display="http://www.sanfrancisco.gob.mx/transparencia/archivos/2018/02/201804060880002852.xlsx"/>
    <hyperlink ref="AK18" r:id="rId45" display="http://www.sanfrancisco.gob.mx/transparencia/archivos/2018/02/201804060880002852.xlsx"/>
    <hyperlink ref="AK19" r:id="rId46" display="http://www.sanfrancisco.gob.mx/transparencia/archivos/2018/02/201804060880002852.xlsx"/>
    <hyperlink ref="AK20" r:id="rId47" display="http://www.sanfrancisco.gob.mx/transparencia/archivos/2018/02/201804060880002852.xlsx"/>
    <hyperlink ref="AK21" r:id="rId48" display="http://www.sanfrancisco.gob.mx/transparencia/archivos/2018/02/201804060880002852.xlsx"/>
    <hyperlink ref="AK22" r:id="rId49" display="http://www.sanfrancisco.gob.mx/transparencia/archivos/2018/02/201804060880002852.xlsx"/>
    <hyperlink ref="AK23" r:id="rId50" display="http://www.sanfrancisco.gob.mx/transparencia/archivos/2018/02/201804060880002852.xlsx"/>
    <hyperlink ref="AK24" r:id="rId51" display="http://www.sanfrancisco.gob.mx/transparencia/archivos/2018/02/201804060880002852.xlsx"/>
    <hyperlink ref="AK25" r:id="rId52" display="http://www.sanfrancisco.gob.mx/transparencia/archivos/2018/02/201804060880002852.xlsx"/>
    <hyperlink ref="AK26" r:id="rId53" display="http://www.sanfrancisco.gob.mx/transparencia/archivos/2018/02/201804060880002852.xlsx"/>
    <hyperlink ref="AK27" r:id="rId54" display="http://www.sanfrancisco.gob.mx/transparencia/archivos/2018/02/201804060880002852.xlsx"/>
    <hyperlink ref="AK28" r:id="rId55" display="http://www.sanfrancisco.gob.mx/transparencia/archivos/2018/02/201804060880002852.xlsx"/>
    <hyperlink ref="AK29" r:id="rId56" display="http://www.sanfrancisco.gob.mx/transparencia/archivos/2018/02/201804060880002852.xlsx"/>
    <hyperlink ref="AK30" r:id="rId57" display="http://www.sanfrancisco.gob.mx/transparencia/archivos/2018/02/201804060880002852.xlsx"/>
    <hyperlink ref="AK31" r:id="rId58" display="http://www.sanfrancisco.gob.mx/transparencia/archivos/2018/02/201804060880002852.xlsx"/>
    <hyperlink ref="AK32" r:id="rId59" display="http://www.sanfrancisco.gob.mx/transparencia/archivos/2018/02/201804060880002852.xlsx"/>
    <hyperlink ref="AK33" r:id="rId60" display="http://www.sanfrancisco.gob.mx/transparencia/archivos/2018/02/201804060880002852.xlsx"/>
    <hyperlink ref="AK34" r:id="rId61" display="http://www.sanfrancisco.gob.mx/transparencia/archivos/2018/02/201804060880002852.xlsx"/>
    <hyperlink ref="AK35" r:id="rId62" display="http://www.sanfrancisco.gob.mx/transparencia/archivos/2018/02/201804060880002852.xlsx"/>
    <hyperlink ref="AK36" r:id="rId63" display="http://www.sanfrancisco.gob.mx/transparencia/archivos/2018/02/201804060880002852.xlsx"/>
    <hyperlink ref="AK37" r:id="rId64" display="http://www.sanfrancisco.gob.mx/transparencia/archivos/2018/02/201804060880002852.xlsx"/>
    <hyperlink ref="AK38" r:id="rId65" display="http://www.sanfrancisco.gob.mx/transparencia/archivos/2018/02/201804060880002852.xlsx"/>
    <hyperlink ref="AK39" r:id="rId66" display="http://www.sanfrancisco.gob.mx/transparencia/archivos/2018/02/201804060880002852.xlsx"/>
    <hyperlink ref="AK40" r:id="rId67" display="http://www.sanfrancisco.gob.mx/transparencia/archivos/2018/02/201804060880002852.xlsx"/>
    <hyperlink ref="AK41" r:id="rId68" display="http://www.sanfrancisco.gob.mx/transparencia/archivos/2018/02/201804060880002852.xlsx"/>
    <hyperlink ref="AK42" r:id="rId69" display="http://www.sanfrancisco.gob.mx/transparencia/archivos/2018/02/201804060880002852.xlsx"/>
    <hyperlink ref="AK43" r:id="rId70" display="http://www.sanfrancisco.gob.mx/transparencia/archivos/2018/02/201804060880002852.xlsx"/>
    <hyperlink ref="AM17" r:id="rId71"/>
    <hyperlink ref="AL17" r:id="rId72"/>
    <hyperlink ref="AL18" r:id="rId73" display="http://www.sanfrancisco.gob.mx/transparencia/archivos/2018/02/201804060880002864.pdf"/>
    <hyperlink ref="AM18" r:id="rId74" display="http://www.sanfrancisco.gob.mx/transparencia/archivos/2018/02/201804060880002865.pdf"/>
    <hyperlink ref="AL19" r:id="rId75" display="http://www.sanfrancisco.gob.mx/transparencia/archivos/2018/02/201804060880002869.PDF"/>
    <hyperlink ref="AM19" r:id="rId76" display="http://www.sanfrancisco.gob.mx/transparencia/archivos/2018/02/201804060880002871.PDF"/>
    <hyperlink ref="Y10" r:id="rId77"/>
    <hyperlink ref="Y9" r:id="rId78" display="http://www.sanfrancisco.gob.mx/transparencia/archivos/2018/02/201804060880002833.pdf"/>
    <hyperlink ref="Y42" r:id="rId79" display="http://www.sanfrancisco.gob.mx/transparencia/archivos/2018/02/201804060880002849.pdf"/>
    <hyperlink ref="Y41" r:id="rId80" display="http://www.sanfrancisco.gob.mx/transparencia/archivos/2018/02/201804060880002848.pdf"/>
    <hyperlink ref="Y40" r:id="rId81" display="http://www.sanfrancisco.gob.mx/transparencia/archivos/2018/02/201804060880002844.PDF"/>
    <hyperlink ref="Y22" r:id="rId82" display="http://www.sanfrancisco.gob.mx/transparencia/archivos/2018/02/201804060880002891.pdf"/>
    <hyperlink ref="Y37" r:id="rId83" display="http://www.sanfrancisco.gob.mx/transparencia/archivos/2018/02/201804060880002876.PDF"/>
    <hyperlink ref="Y20" r:id="rId84" display="http://www.sanfrancisco.gob.mx/transparencia/archivos/2018/02/201804060880002873.pdf"/>
    <hyperlink ref="Y19" r:id="rId85" display="http://www.sanfrancisco.gob.mx/transparencia/archivos/2018/02/201804060880002872.pdf"/>
    <hyperlink ref="Y18" r:id="rId86" display="http://www.sanfrancisco.gob.mx/transparencia/archivos/2018/02/201804060880002866.pdf"/>
    <hyperlink ref="Y12" r:id="rId87" display="http://www.sanfrancisco.gob.mx/transparencia/archivos/2018/02/201804060880002837.pdf"/>
    <hyperlink ref="Y16" r:id="rId88" display="http://www.sanfrancisco.gob.mx/transparencia/archivos/2018/02/201804060880002859.pdf"/>
    <hyperlink ref="Y14" r:id="rId89" display="http://www.sanfrancisco.gob.mx/transparencia/archivos/2018/02/201804060880002860.pdf"/>
    <hyperlink ref="Y17" r:id="rId90" display="http://www.sanfrancisco.gob.mx/transparencia/archivos/2018/02/201804060880002861.pdf"/>
    <hyperlink ref="Y39" r:id="rId91" display="http://www.sanfrancisco.gob.mx/transparencia/archivos/2018/02/201804060880002881.PDF"/>
    <hyperlink ref="Y43" r:id="rId92" display="http://www.sanfrancisco.gob.mx/transparencia/archivos/2018/02/201804060880002884.PDF"/>
    <hyperlink ref="Y21" r:id="rId93" display="http://www.sanfrancisco.gob.mx/transparencia/archivos/2018/02/201804060880002888.pdf"/>
    <hyperlink ref="Y23" r:id="rId94" display="http://www.sanfrancisco.gob.mx/transparencia/archivos/2018/02/201804060880002892.PDF"/>
    <hyperlink ref="Y24" r:id="rId95" display="http://www.sanfrancisco.gob.mx/transparencia/archivos/2018/02/201804060880002894.PDF"/>
    <hyperlink ref="Y25" r:id="rId96" display="http://www.sanfrancisco.gob.mx/transparencia/archivos/2018/02/201804060880002897.PDF"/>
    <hyperlink ref="Y26" r:id="rId97" display="http://www.sanfrancisco.gob.mx/transparencia/archivos/2018/02/201804060880002800.PDF"/>
    <hyperlink ref="Y28" r:id="rId98" display="http://www.sanfrancisco.gob.mx/transparencia/archivos/2018/02/201804060880002803.PDF"/>
    <hyperlink ref="Y27" r:id="rId99" display="http://www.sanfrancisco.gob.mx/transparencia/archivos/2018/02/201804060880002806.PDF"/>
    <hyperlink ref="Y29" r:id="rId100" display="http://www.sanfrancisco.gob.mx/transparencia/archivos/2018/02/201804060880002809.PDF"/>
    <hyperlink ref="Y30" r:id="rId101" display="http://www.sanfrancisco.gob.mx/transparencia/archivos/2018/02/201804060880002812.PDF"/>
    <hyperlink ref="Y31" r:id="rId102" display="http://www.sanfrancisco.gob.mx/transparencia/archivos/2018/02/201804060880002815.PDF"/>
    <hyperlink ref="Y32" r:id="rId103" display="http://www.sanfrancisco.gob.mx/transparencia/archivos/2018/02/201804060880002818.PDF"/>
    <hyperlink ref="Y33" r:id="rId104" display="http://www.sanfrancisco.gob.mx/transparencia/archivos/2018/02/201804060880002821.PDF"/>
    <hyperlink ref="Y34" r:id="rId105" display="http://www.sanfrancisco.gob.mx/transparencia/archivos/2018/02/201804060880002825.PDF"/>
    <hyperlink ref="Y35" r:id="rId106" display="http://www.sanfrancisco.gob.mx/transparencia/archivos/2018/02/201804060880002826.PDF"/>
    <hyperlink ref="Y36" r:id="rId107" display="http://www.sanfrancisco.gob.mx/transparencia/archivos/2018/02/201804060880002828.PDF"/>
    <hyperlink ref="Y38" r:id="rId108" display="http://www.sanfrancisco.gob.mx/transparencia/archivos/2018/02/201804060880002834.pdf"/>
    <hyperlink ref="Y15" r:id="rId109" display="http://www.sanfrancisco.gob.mx/transparencia/archivos/2018/02/201804060880002853.pdf"/>
    <hyperlink ref="Y11" r:id="rId110" display="http://www.sanfrancisco.gob.mx/transparencia/archivos/2018/02/201804060880002854.pdf"/>
    <hyperlink ref="Y13" r:id="rId111" display="http://www.sanfrancisco.gob.mx/transparencia/archivos/2018/02/201804060880002855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19</v>
      </c>
    </row>
    <row r="2" spans="1:1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>
      <c r="B1" t="s">
        <v>27</v>
      </c>
      <c r="C1" t="s">
        <v>27</v>
      </c>
      <c r="D1" t="s">
        <v>27</v>
      </c>
      <c r="E1" t="s">
        <v>27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2" t="s">
        <v>96</v>
      </c>
      <c r="B3" s="2" t="s">
        <v>100</v>
      </c>
      <c r="C3" s="2" t="s">
        <v>98</v>
      </c>
      <c r="D3" s="2" t="s">
        <v>97</v>
      </c>
      <c r="E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4" sqref="B4:B38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  <col min="5" max="5" width="10.140625" bestFit="1" customWidth="1"/>
    <col min="6" max="6" width="22.140625" customWidth="1"/>
  </cols>
  <sheetData>
    <row r="1" spans="1:6" hidden="1">
      <c r="B1" t="s">
        <v>29</v>
      </c>
      <c r="C1" t="s">
        <v>30</v>
      </c>
      <c r="D1" t="s">
        <v>29</v>
      </c>
      <c r="E1" t="s">
        <v>27</v>
      </c>
    </row>
    <row r="2" spans="1:6" hidden="1">
      <c r="B2" t="s">
        <v>126</v>
      </c>
      <c r="C2" t="s">
        <v>127</v>
      </c>
      <c r="D2" t="s">
        <v>128</v>
      </c>
      <c r="E2" t="s">
        <v>129</v>
      </c>
    </row>
    <row r="3" spans="1:6" s="41" customFormat="1" ht="30">
      <c r="A3" s="50" t="s">
        <v>96</v>
      </c>
      <c r="B3" s="50" t="s">
        <v>130</v>
      </c>
      <c r="C3" s="50" t="s">
        <v>131</v>
      </c>
      <c r="D3" s="50" t="s">
        <v>132</v>
      </c>
      <c r="E3" s="50" t="s">
        <v>133</v>
      </c>
    </row>
    <row r="4" spans="1:6" s="24" customFormat="1">
      <c r="A4" s="48">
        <v>1</v>
      </c>
      <c r="B4" s="49" t="s">
        <v>260</v>
      </c>
      <c r="C4" s="43"/>
      <c r="D4" s="48"/>
      <c r="E4" s="49" t="s">
        <v>258</v>
      </c>
    </row>
    <row r="5" spans="1:6" s="24" customFormat="1">
      <c r="A5" s="48">
        <f>1+1</f>
        <v>2</v>
      </c>
      <c r="B5" s="49" t="s">
        <v>260</v>
      </c>
      <c r="C5" s="43"/>
      <c r="D5" s="48"/>
      <c r="E5" s="49" t="s">
        <v>259</v>
      </c>
      <c r="F5" s="25"/>
    </row>
    <row r="6" spans="1:6" s="24" customFormat="1">
      <c r="A6" s="48">
        <f>A5+1</f>
        <v>3</v>
      </c>
      <c r="B6" s="49" t="s">
        <v>260</v>
      </c>
      <c r="C6" s="43"/>
      <c r="D6" s="48"/>
      <c r="E6" s="49" t="s">
        <v>259</v>
      </c>
      <c r="F6" s="13"/>
    </row>
    <row r="7" spans="1:6" s="24" customFormat="1">
      <c r="A7" s="48">
        <f t="shared" ref="A7:A38" si="0">A6+1</f>
        <v>4</v>
      </c>
      <c r="B7" s="49" t="s">
        <v>261</v>
      </c>
      <c r="C7" s="43"/>
      <c r="D7" s="48"/>
      <c r="E7" s="49" t="s">
        <v>258</v>
      </c>
      <c r="F7" s="25"/>
    </row>
    <row r="8" spans="1:6" s="24" customFormat="1">
      <c r="A8" s="48">
        <f t="shared" si="0"/>
        <v>5</v>
      </c>
      <c r="B8" s="49" t="s">
        <v>263</v>
      </c>
      <c r="C8" s="43"/>
      <c r="D8" s="48"/>
      <c r="E8" s="49" t="s">
        <v>258</v>
      </c>
    </row>
    <row r="9" spans="1:6" s="24" customFormat="1">
      <c r="A9" s="48">
        <f t="shared" si="0"/>
        <v>6</v>
      </c>
      <c r="B9" s="49" t="s">
        <v>264</v>
      </c>
      <c r="C9" s="43"/>
      <c r="D9" s="48"/>
      <c r="E9" s="49" t="s">
        <v>258</v>
      </c>
      <c r="F9" s="25"/>
    </row>
    <row r="10" spans="1:6" s="24" customFormat="1">
      <c r="A10" s="48">
        <f t="shared" si="0"/>
        <v>7</v>
      </c>
      <c r="B10" s="49" t="s">
        <v>265</v>
      </c>
      <c r="C10" s="43"/>
      <c r="D10" s="48"/>
      <c r="E10" s="49" t="s">
        <v>258</v>
      </c>
      <c r="F10" s="25"/>
    </row>
    <row r="11" spans="1:6" s="24" customFormat="1">
      <c r="A11" s="48">
        <f t="shared" si="0"/>
        <v>8</v>
      </c>
      <c r="B11" s="49" t="s">
        <v>260</v>
      </c>
      <c r="C11" s="44"/>
      <c r="D11" s="48"/>
      <c r="E11" s="49" t="s">
        <v>259</v>
      </c>
      <c r="F11" s="25"/>
    </row>
    <row r="12" spans="1:6" s="24" customFormat="1">
      <c r="A12" s="48">
        <f t="shared" si="0"/>
        <v>9</v>
      </c>
      <c r="B12" s="49" t="s">
        <v>260</v>
      </c>
      <c r="C12" s="45"/>
      <c r="D12" s="48"/>
      <c r="E12" s="49" t="s">
        <v>259</v>
      </c>
      <c r="F12" s="25"/>
    </row>
    <row r="13" spans="1:6" s="24" customFormat="1">
      <c r="A13" s="48">
        <f t="shared" si="0"/>
        <v>10</v>
      </c>
      <c r="B13" s="49" t="s">
        <v>260</v>
      </c>
      <c r="C13" s="46"/>
      <c r="D13" s="48"/>
      <c r="E13" s="49" t="s">
        <v>259</v>
      </c>
      <c r="F13" s="25"/>
    </row>
    <row r="14" spans="1:6" s="24" customFormat="1">
      <c r="A14" s="48">
        <f t="shared" si="0"/>
        <v>11</v>
      </c>
      <c r="B14" s="49" t="s">
        <v>260</v>
      </c>
      <c r="C14" s="46"/>
      <c r="D14" s="48"/>
      <c r="E14" s="49" t="s">
        <v>259</v>
      </c>
      <c r="F14" s="26"/>
    </row>
    <row r="15" spans="1:6" s="24" customFormat="1">
      <c r="A15" s="48">
        <f t="shared" si="0"/>
        <v>12</v>
      </c>
      <c r="B15" s="49" t="s">
        <v>260</v>
      </c>
      <c r="C15" s="47"/>
      <c r="D15" s="48"/>
      <c r="E15" s="49" t="s">
        <v>259</v>
      </c>
      <c r="F15" s="26"/>
    </row>
    <row r="16" spans="1:6" s="24" customFormat="1">
      <c r="A16" s="48">
        <f t="shared" si="0"/>
        <v>13</v>
      </c>
      <c r="B16" s="49" t="s">
        <v>260</v>
      </c>
      <c r="C16" s="47"/>
      <c r="D16" s="48"/>
      <c r="E16" s="49" t="s">
        <v>259</v>
      </c>
      <c r="F16" s="25"/>
    </row>
    <row r="17" spans="1:6" s="24" customFormat="1">
      <c r="A17" s="48">
        <f t="shared" si="0"/>
        <v>14</v>
      </c>
      <c r="B17" s="49" t="s">
        <v>266</v>
      </c>
      <c r="C17" s="47"/>
      <c r="D17" s="48"/>
      <c r="E17" s="49" t="s">
        <v>259</v>
      </c>
      <c r="F17" s="26"/>
    </row>
    <row r="18" spans="1:6" s="24" customFormat="1">
      <c r="A18" s="48">
        <f t="shared" si="0"/>
        <v>15</v>
      </c>
      <c r="B18" s="49" t="s">
        <v>262</v>
      </c>
      <c r="C18" s="43"/>
      <c r="D18" s="48"/>
      <c r="E18" s="49" t="s">
        <v>258</v>
      </c>
    </row>
    <row r="19" spans="1:6" s="24" customFormat="1">
      <c r="A19" s="48">
        <f t="shared" si="0"/>
        <v>16</v>
      </c>
      <c r="B19" s="49" t="s">
        <v>260</v>
      </c>
      <c r="C19" s="43"/>
      <c r="D19" s="48"/>
      <c r="E19" s="49" t="s">
        <v>258</v>
      </c>
    </row>
    <row r="20" spans="1:6" s="24" customFormat="1">
      <c r="A20" s="48">
        <f t="shared" si="0"/>
        <v>17</v>
      </c>
      <c r="B20" s="49" t="s">
        <v>260</v>
      </c>
      <c r="C20" s="43"/>
      <c r="D20" s="48"/>
      <c r="E20" s="49" t="s">
        <v>258</v>
      </c>
    </row>
    <row r="21" spans="1:6" s="24" customFormat="1">
      <c r="A21" s="48">
        <f t="shared" si="0"/>
        <v>18</v>
      </c>
      <c r="B21" s="49" t="s">
        <v>260</v>
      </c>
      <c r="C21" s="43"/>
      <c r="D21" s="48"/>
      <c r="E21" s="49" t="s">
        <v>258</v>
      </c>
    </row>
    <row r="22" spans="1:6" s="24" customFormat="1">
      <c r="A22" s="48">
        <f t="shared" si="0"/>
        <v>19</v>
      </c>
      <c r="B22" s="49" t="s">
        <v>260</v>
      </c>
      <c r="C22" s="43"/>
      <c r="D22" s="48"/>
      <c r="E22" s="49" t="s">
        <v>258</v>
      </c>
    </row>
    <row r="23" spans="1:6" s="24" customFormat="1">
      <c r="A23" s="48">
        <f t="shared" si="0"/>
        <v>20</v>
      </c>
      <c r="B23" s="48" t="s">
        <v>260</v>
      </c>
      <c r="C23" s="43"/>
      <c r="D23" s="48"/>
      <c r="E23" s="49" t="s">
        <v>258</v>
      </c>
    </row>
    <row r="24" spans="1:6" s="24" customFormat="1">
      <c r="A24" s="48">
        <f t="shared" si="0"/>
        <v>21</v>
      </c>
      <c r="B24" s="49" t="s">
        <v>260</v>
      </c>
      <c r="C24" s="43"/>
      <c r="D24" s="48"/>
      <c r="E24" s="49" t="s">
        <v>258</v>
      </c>
    </row>
    <row r="25" spans="1:6" s="24" customFormat="1">
      <c r="A25" s="48">
        <f t="shared" si="0"/>
        <v>22</v>
      </c>
      <c r="B25" s="49" t="s">
        <v>260</v>
      </c>
      <c r="C25" s="43"/>
      <c r="D25" s="48"/>
      <c r="E25" s="49" t="s">
        <v>258</v>
      </c>
    </row>
    <row r="26" spans="1:6" s="24" customFormat="1">
      <c r="A26" s="48">
        <f t="shared" si="0"/>
        <v>23</v>
      </c>
      <c r="B26" s="49" t="s">
        <v>260</v>
      </c>
      <c r="C26" s="43"/>
      <c r="D26" s="48"/>
      <c r="E26" s="49" t="s">
        <v>258</v>
      </c>
    </row>
    <row r="27" spans="1:6" s="24" customFormat="1">
      <c r="A27" s="48">
        <f t="shared" si="0"/>
        <v>24</v>
      </c>
      <c r="B27" s="49" t="s">
        <v>260</v>
      </c>
      <c r="C27" s="43"/>
      <c r="D27" s="48"/>
      <c r="E27" s="49" t="s">
        <v>258</v>
      </c>
    </row>
    <row r="28" spans="1:6" s="24" customFormat="1">
      <c r="A28" s="48">
        <f t="shared" si="0"/>
        <v>25</v>
      </c>
      <c r="B28" s="49" t="s">
        <v>260</v>
      </c>
      <c r="C28" s="43"/>
      <c r="D28" s="48"/>
      <c r="E28" s="49" t="s">
        <v>258</v>
      </c>
    </row>
    <row r="29" spans="1:6" s="24" customFormat="1">
      <c r="A29" s="48">
        <f t="shared" si="0"/>
        <v>26</v>
      </c>
      <c r="B29" s="49" t="s">
        <v>260</v>
      </c>
      <c r="C29" s="43"/>
      <c r="D29" s="48"/>
      <c r="E29" s="49" t="s">
        <v>258</v>
      </c>
    </row>
    <row r="30" spans="1:6" s="24" customFormat="1">
      <c r="A30" s="48">
        <f t="shared" si="0"/>
        <v>27</v>
      </c>
      <c r="B30" s="49" t="s">
        <v>260</v>
      </c>
      <c r="C30" s="43"/>
      <c r="D30" s="48"/>
      <c r="E30" s="49" t="s">
        <v>258</v>
      </c>
    </row>
    <row r="31" spans="1:6" s="24" customFormat="1">
      <c r="A31" s="48">
        <f t="shared" si="0"/>
        <v>28</v>
      </c>
      <c r="B31" s="49" t="s">
        <v>267</v>
      </c>
      <c r="C31" s="43"/>
      <c r="D31" s="48"/>
      <c r="E31" s="49" t="s">
        <v>259</v>
      </c>
      <c r="F31" s="13"/>
    </row>
    <row r="32" spans="1:6" s="24" customFormat="1">
      <c r="A32" s="48">
        <f t="shared" si="0"/>
        <v>29</v>
      </c>
      <c r="B32" s="49" t="s">
        <v>260</v>
      </c>
      <c r="C32" s="43"/>
      <c r="D32" s="48"/>
      <c r="E32" s="49" t="s">
        <v>259</v>
      </c>
      <c r="F32" s="13"/>
    </row>
    <row r="33" spans="1:6" s="24" customFormat="1">
      <c r="A33" s="48">
        <f t="shared" si="0"/>
        <v>30</v>
      </c>
      <c r="B33" s="49" t="s">
        <v>260</v>
      </c>
      <c r="C33" s="43"/>
      <c r="D33" s="48"/>
      <c r="E33" s="49" t="s">
        <v>258</v>
      </c>
    </row>
    <row r="34" spans="1:6" s="24" customFormat="1">
      <c r="A34" s="48">
        <f t="shared" si="0"/>
        <v>31</v>
      </c>
      <c r="B34" s="49" t="s">
        <v>260</v>
      </c>
      <c r="C34" s="43"/>
      <c r="D34" s="48"/>
      <c r="E34" s="49" t="s">
        <v>258</v>
      </c>
    </row>
    <row r="35" spans="1:6" s="24" customFormat="1">
      <c r="A35" s="48">
        <f t="shared" si="0"/>
        <v>32</v>
      </c>
      <c r="B35" s="49" t="s">
        <v>260</v>
      </c>
      <c r="C35" s="43"/>
      <c r="D35" s="48"/>
      <c r="E35" s="49" t="s">
        <v>259</v>
      </c>
      <c r="F35" s="13"/>
    </row>
    <row r="36" spans="1:6" s="24" customFormat="1">
      <c r="A36" s="48">
        <f t="shared" si="0"/>
        <v>33</v>
      </c>
      <c r="B36" s="49" t="s">
        <v>260</v>
      </c>
      <c r="C36" s="43"/>
      <c r="D36" s="48"/>
      <c r="E36" s="49" t="s">
        <v>259</v>
      </c>
      <c r="F36" s="25"/>
    </row>
    <row r="37" spans="1:6" s="24" customFormat="1">
      <c r="A37" s="48">
        <f t="shared" si="0"/>
        <v>34</v>
      </c>
      <c r="B37" s="49" t="s">
        <v>260</v>
      </c>
      <c r="C37" s="43"/>
      <c r="D37" s="48"/>
      <c r="E37" s="49" t="s">
        <v>259</v>
      </c>
      <c r="F37" s="25"/>
    </row>
    <row r="38" spans="1:6" s="24" customFormat="1">
      <c r="A38" s="48">
        <f t="shared" si="0"/>
        <v>35</v>
      </c>
      <c r="B38" s="49" t="s">
        <v>260</v>
      </c>
      <c r="C38" s="43"/>
      <c r="D38" s="48"/>
      <c r="E38" s="49" t="s">
        <v>259</v>
      </c>
      <c r="F38" s="25"/>
    </row>
    <row r="39" spans="1:6" s="24" customFormat="1">
      <c r="B39" s="3"/>
    </row>
    <row r="40" spans="1:6" s="24" customFormat="1"/>
    <row r="41" spans="1:6" s="24" customFormat="1"/>
    <row r="42" spans="1:6" s="24" customFormat="1"/>
    <row r="43" spans="1:6" s="24" customFormat="1"/>
    <row r="44" spans="1:6" s="24" customFormat="1"/>
    <row r="45" spans="1:6" s="24" customFormat="1"/>
    <row r="46" spans="1:6" s="24" customFormat="1"/>
    <row r="47" spans="1:6" s="24" customFormat="1"/>
    <row r="48" spans="1:6" s="24" customFormat="1"/>
    <row r="49" s="24" customFormat="1"/>
    <row r="50" s="24" customFormat="1"/>
    <row r="51" s="24" customFormat="1"/>
    <row r="52" s="24" customFormat="1"/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2016-08-29T20:45:13Z</dcterms:created>
  <dcterms:modified xsi:type="dcterms:W3CDTF">2019-05-29T17:27:06Z</dcterms:modified>
</cp:coreProperties>
</file>