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MUVI\Desktop\CUENTA PÚBLICA PRIMER TRIMETRE\"/>
    </mc:Choice>
  </mc:AlternateContent>
  <bookViews>
    <workbookView xWindow="0" yWindow="0" windowWidth="20490" windowHeight="753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C205" i="1"/>
  <c r="C204" i="1" s="1"/>
  <c r="D195" i="1"/>
  <c r="C195" i="1"/>
  <c r="D193" i="1"/>
  <c r="C193" i="1"/>
  <c r="D191" i="1"/>
  <c r="C191" i="1"/>
  <c r="D185" i="1"/>
  <c r="C185" i="1"/>
  <c r="D182" i="1"/>
  <c r="C182" i="1"/>
  <c r="D173" i="1"/>
  <c r="C173" i="1"/>
  <c r="D172" i="1"/>
  <c r="C172" i="1"/>
  <c r="D169" i="1"/>
  <c r="C169" i="1"/>
  <c r="D167" i="1"/>
  <c r="C167" i="1"/>
  <c r="D164" i="1"/>
  <c r="C164" i="1"/>
  <c r="D161" i="1"/>
  <c r="C161" i="1"/>
  <c r="D158" i="1"/>
  <c r="C158" i="1"/>
  <c r="D157" i="1"/>
  <c r="C157" i="1"/>
  <c r="D154" i="1"/>
  <c r="C154" i="1"/>
  <c r="D151" i="1"/>
  <c r="C151" i="1"/>
  <c r="D148" i="1"/>
  <c r="C148" i="1"/>
  <c r="D147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C115" i="1"/>
  <c r="D114" i="1"/>
  <c r="C114" i="1"/>
  <c r="D104" i="1"/>
  <c r="C104" i="1"/>
  <c r="D94" i="1"/>
  <c r="C94" i="1"/>
  <c r="D87" i="1"/>
  <c r="C87" i="1"/>
  <c r="D86" i="1"/>
  <c r="D85" i="1" s="1"/>
  <c r="C86" i="1"/>
  <c r="C85" i="1" s="1"/>
  <c r="D77" i="1"/>
  <c r="C77" i="1"/>
  <c r="D75" i="1"/>
  <c r="C75" i="1"/>
  <c r="D73" i="1"/>
  <c r="C73" i="1"/>
  <c r="D67" i="1"/>
  <c r="C67" i="1"/>
  <c r="D64" i="1"/>
  <c r="D63" i="1" s="1"/>
  <c r="C64" i="1"/>
  <c r="C63" i="1" s="1"/>
  <c r="D56" i="1"/>
  <c r="D51" i="1" s="1"/>
  <c r="C56" i="1"/>
  <c r="C51" i="1" s="1"/>
  <c r="D52" i="1"/>
  <c r="C52" i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D4" i="1" s="1"/>
  <c r="C5" i="1"/>
  <c r="C4" i="1" s="1"/>
  <c r="C3" i="1" l="1"/>
  <c r="C207" i="1" s="1"/>
  <c r="D3" i="1"/>
  <c r="D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<sst xmlns="http://schemas.openxmlformats.org/spreadsheetml/2006/main" count="233" uniqueCount="219">
  <si>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</si>
  <si>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</si>
  <si>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</si>
  <si>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</si>
  <si>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</si>
  <si>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</si>
  <si>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</si>
  <si>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</si>
  <si>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</si>
  <si>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</si>
  <si>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</si>
  <si>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</si>
  <si>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</si>
  <si>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</si>
  <si>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</si>
  <si>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</si>
  <si>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</si>
  <si>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</si>
  <si>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</si>
  <si>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</si>
  <si>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</si>
  <si>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</si>
  <si>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</si>
  <si>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</si>
  <si>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</si>
  <si>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</si>
  <si>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</si>
  <si>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</si>
  <si>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</si>
  <si>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</si>
  <si>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</si>
  <si>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</si>
  <si>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</si>
  <si>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</si>
  <si>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</si>
  <si>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</si>
  <si>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</si>
  <si>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</si>
  <si>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</si>
  <si>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</si>
  <si>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</si>
  <si>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</si>
  <si>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</si>
  <si>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</si>
  <si>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</si>
  <si>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</si>
  <si>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</si>
  <si>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</si>
  <si>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</si>
  <si>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</si>
  <si>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</si>
  <si>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</si>
  <si>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</si>
  <si>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</si>
  <si>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</si>
  <si>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</si>
  <si>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</si>
  <si>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</si>
  <si>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</si>
  <si>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</si>
  <si>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</si>
  <si>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</si>
  <si>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</si>
  <si>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</si>
  <si>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</si>
  <si>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</si>
  <si>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</si>
  <si>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</si>
  <si>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</si>
  <si>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</si>
  <si>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</si>
  <si>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</si>
  <si>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</si>
  <si>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</si>
  <si>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</si>
  <si>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</si>
  <si>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</si>
  <si>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</si>
  <si>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</si>
  <si>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</si>
  <si>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</si>
  <si>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</si>
  <si>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</si>
  <si>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</si>
  <si>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</si>
  <si>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</si>
  <si>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</si>
  <si>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</si>
  <si>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</si>
  <si>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</si>
  <si>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</si>
  <si>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</si>
  <si>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</si>
  <si>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</si>
  <si>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</si>
  <si>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</si>
  <si>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</si>
  <si>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</si>
  <si>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</si>
  <si>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</si>
  <si>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</si>
  <si>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</si>
  <si>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</si>
  <si>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</si>
  <si>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</si>
  <si>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</si>
  <si>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</si>
  <si>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</si>
  <si>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</si>
  <si>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</si>
  <si>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</si>
  <si>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</si>
  <si>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</si>
  <si>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</si>
  <si>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</si>
  <si>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</si>
  <si>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</si>
  <si>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</si>
  <si>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</si>
  <si>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</si>
  <si>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</si>
  <si>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</si>
  <si>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</si>
  <si>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</si>
  <si>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</si>
  <si>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</si>
  <si>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</si>
  <si>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</si>
  <si>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</si>
  <si>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</si>
  <si>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</si>
  <si>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</si>
  <si>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</si>
  <si>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</si>
  <si>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</si>
  <si>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</si>
  <si>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</si>
  <si>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</si>
  <si>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</si>
  <si>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</si>
  <si>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</si>
  <si>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</si>
  <si>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</si>
  <si>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</si>
  <si>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</si>
  <si>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</si>
  <si>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</si>
  <si>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</si>
  <si>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</si>
  <si>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</si>
  <si>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</si>
  <si>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</si>
  <si>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</si>
  <si>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</si>
  <si>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</si>
  <si>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</si>
  <si>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</si>
  <si>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</si>
  <si>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</si>
  <si>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</si>
  <si>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</si>
  <si>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</si>
  <si>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</si>
  <si>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</si>
  <si>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</si>
  <si>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</si>
  <si>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</si>
  <si>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</si>
  <si>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</si>
  <si>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</si>
  <si>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</si>
  <si>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</si>
  <si>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</si>
  <si>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</si>
  <si>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</si>
  <si>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</si>
  <si>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</si>
  <si>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</si>
  <si>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</si>
  <si>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</si>
  <si>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</si>
  <si>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</si>
  <si>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</si>
  <si>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</si>
  <si>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</si>
  <si>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</si>
  <si>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</si>
  <si>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</si>
  <si>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</si>
  <si>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</si>
  <si>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</si>
  <si>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</si>
  <si>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</si>
  <si>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</si>
  <si>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</si>
  <si>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</si>
  <si>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</si>
  <si>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</si>
  <si>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</si>
  <si>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</si>
  <si>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</si>
  <si>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</si>
  <si>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</si>
  <si>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</si>
  <si>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</si>
  <si>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</si>
  <si>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</si>
  <si>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</si>
  <si>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</si>
  <si>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</si>
  <si>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</si>
  <si>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</si>
  <si>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</si>
  <si>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</si>
  <si>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</si>
  <si>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</si>
  <si>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 xml:space="preserve">INSTITUTO MUNICIPAL DE VIVIENDA DE SAN FRANCISCO DEL RINCÓN
ESTADO DE ACTIVIDADES
DEL 1 DE ENERO AL 31 DE MARZO DE 2017 </t>
  </si>
  <si>
    <t>DIRECTOR GENERAL DEL IMUVI
C.P. GODOFREDO MARÚN ROJAS</t>
  </si>
  <si>
    <t>TESORERO CONSEJO DIRECTIVO IMUVI
C.P. ADRIÁN GONZÁLEZ 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</si>
</sst>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04" activePane="bottomLeft" state="frozen"/>
      <selection pane="bottomLeft" activeCell="B214" sqref="B21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205230.24000000002</v>
      </c>
      <c r="D3" s="4">
        <f>SUM(D4+D51+D63)</f>
        <v>923190.62000000011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24068.1</v>
      </c>
      <c r="D4" s="4">
        <f>SUM(D5+D14+D20+D22+D28+D33+D43+D48)</f>
        <v>356486.62000000005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13201.44</v>
      </c>
      <c r="D28" s="9">
        <f>SUM(D29:D32)</f>
        <v>303884.32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13201.44</v>
      </c>
      <c r="D32" s="9">
        <v>303884.32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6298.56</v>
      </c>
      <c r="D33" s="9">
        <f>SUM(D34:D42)</f>
        <v>38604.400000000001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6298.56</v>
      </c>
      <c r="D42" s="9">
        <v>38604.400000000001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4568.1000000000004</v>
      </c>
      <c r="D43" s="9">
        <f>SUM(D44:D47)</f>
        <v>13997.9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4568.1000000000004</v>
      </c>
      <c r="D46" s="9">
        <v>13997.9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181162.14</v>
      </c>
      <c r="D51" s="4">
        <f>SUM(D52+D56)</f>
        <v>566704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181162.14</v>
      </c>
      <c r="D56" s="9">
        <f>SUM(D57:D62)</f>
        <v>566704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181162.14</v>
      </c>
      <c r="D59" s="9">
        <v>566704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211413.09</v>
      </c>
      <c r="D85" s="4">
        <f>SUM(D86+D114+D147+D157+D172+D204)</f>
        <v>810120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211413.09</v>
      </c>
      <c r="D86" s="4">
        <f>SUM(D87+D94+D104)</f>
        <v>797973.81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194931.83</v>
      </c>
      <c r="D87" s="9">
        <f>SUM(D88:D93)</f>
        <v>706365.18</v>
      </c>
      <c r="E87" s="11"/>
    </row>
    <row r="88" spans="1:5" x14ac:dyDescent="0.2">
      <c r="A88" s="7">
        <v>5111</v>
      </c>
      <c r="B88" s="25" t="s">
        <v>84</v>
      </c>
      <c r="C88" s="9">
        <v>169791.52</v>
      </c>
      <c r="D88" s="9">
        <v>541356.92000000004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0</v>
      </c>
      <c r="D90" s="9">
        <v>72598.66</v>
      </c>
      <c r="E90" s="11"/>
    </row>
    <row r="91" spans="1:5" x14ac:dyDescent="0.2">
      <c r="A91" s="7">
        <v>5114</v>
      </c>
      <c r="B91" s="25" t="s">
        <v>87</v>
      </c>
      <c r="C91" s="9">
        <v>14062.52</v>
      </c>
      <c r="D91" s="9">
        <v>56379.44</v>
      </c>
      <c r="E91" s="11"/>
    </row>
    <row r="92" spans="1:5" x14ac:dyDescent="0.2">
      <c r="A92" s="7">
        <v>5115</v>
      </c>
      <c r="B92" s="25" t="s">
        <v>88</v>
      </c>
      <c r="C92" s="9">
        <v>11077.79</v>
      </c>
      <c r="D92" s="9">
        <v>36030.160000000003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8933.1</v>
      </c>
      <c r="D94" s="9">
        <f>SUM(D95:D103)</f>
        <v>44883.85</v>
      </c>
      <c r="E94" s="11"/>
    </row>
    <row r="95" spans="1:5" x14ac:dyDescent="0.2">
      <c r="A95" s="7">
        <v>5121</v>
      </c>
      <c r="B95" s="25" t="s">
        <v>91</v>
      </c>
      <c r="C95" s="9">
        <v>3370.1</v>
      </c>
      <c r="D95" s="9">
        <v>14497.22</v>
      </c>
      <c r="E95" s="11"/>
    </row>
    <row r="96" spans="1:5" x14ac:dyDescent="0.2">
      <c r="A96" s="7">
        <v>5122</v>
      </c>
      <c r="B96" s="25" t="s">
        <v>92</v>
      </c>
      <c r="C96" s="9">
        <v>1363</v>
      </c>
      <c r="D96" s="9">
        <v>3155.8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0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4200</v>
      </c>
      <c r="D100" s="9">
        <v>14700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3062.4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9468.43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7548.16</v>
      </c>
      <c r="D104" s="9">
        <f>SUM(D105:D113)</f>
        <v>46724.78</v>
      </c>
      <c r="E104" s="11"/>
    </row>
    <row r="105" spans="1:5" x14ac:dyDescent="0.2">
      <c r="A105" s="7">
        <v>5131</v>
      </c>
      <c r="B105" s="25" t="s">
        <v>101</v>
      </c>
      <c r="C105" s="9">
        <v>1876.37</v>
      </c>
      <c r="D105" s="9">
        <v>24193.42</v>
      </c>
      <c r="E105" s="11"/>
    </row>
    <row r="106" spans="1:5" x14ac:dyDescent="0.2">
      <c r="A106" s="7">
        <v>5132</v>
      </c>
      <c r="B106" s="25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21.79</v>
      </c>
      <c r="D108" s="9">
        <v>4216.59</v>
      </c>
      <c r="E108" s="11"/>
    </row>
    <row r="109" spans="1:5" x14ac:dyDescent="0.2">
      <c r="A109" s="7">
        <v>5135</v>
      </c>
      <c r="B109" s="25" t="s">
        <v>105</v>
      </c>
      <c r="C109" s="9">
        <v>0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1276</v>
      </c>
      <c r="D110" s="9">
        <v>1276</v>
      </c>
      <c r="E110" s="11"/>
    </row>
    <row r="111" spans="1:5" x14ac:dyDescent="0.2">
      <c r="A111" s="7">
        <v>5137</v>
      </c>
      <c r="B111" s="25" t="s">
        <v>107</v>
      </c>
      <c r="C111" s="9">
        <v>547</v>
      </c>
      <c r="D111" s="9">
        <v>4148</v>
      </c>
      <c r="E111" s="11"/>
    </row>
    <row r="112" spans="1:5" x14ac:dyDescent="0.2">
      <c r="A112" s="7">
        <v>5138</v>
      </c>
      <c r="B112" s="25" t="s">
        <v>108</v>
      </c>
      <c r="C112" s="9">
        <v>0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3827</v>
      </c>
      <c r="D113" s="9">
        <v>12890.77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12146.189999999999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12146.189999999999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9366.24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2779.95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-6182.8499999999767</v>
      </c>
      <c r="D207" s="14">
        <f>D3-D85</f>
        <v>113070.62000000011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DirIMUVI</cp:lastModifiedBy>
  <cp:lastPrinted>2014-12-05T05:22:37Z</cp:lastPrinted>
  <dcterms:created xsi:type="dcterms:W3CDTF">2012-12-11T20:29:16Z</dcterms:created>
  <dcterms:modified xsi:type="dcterms:W3CDTF">2017-04-28T17:30:53Z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