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<sst xmlns="http://schemas.openxmlformats.org/spreadsheetml/2006/main" count="935" uniqueCount="664">
  <si>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</si>
  <si>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</si>
  <si>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</si>
  <si>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</si>
  <si>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</si>
  <si>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</si>
  <si>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</si>
  <si>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</si>
  <si>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</si>
  <si>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</si>
  <si>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</si>
  <si>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</si>
  <si>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</si>
  <si>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</si>
  <si>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</si>
  <si>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</si>
  <si>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</si>
  <si>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</si>
  <si>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</si>
  <si>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</si>
  <si>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</si>
  <si>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</si>
  <si>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</si>
  <si>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</si>
  <si>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</si>
  <si>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</si>
  <si>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</si>
  <si>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</si>
  <si>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</si>
  <si>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</si>
  <si>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</si>
  <si>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</si>
  <si>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</si>
  <si>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</si>
  <si>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</si>
  <si>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</si>
  <si>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</si>
  <si>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</si>
  <si>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</si>
  <si>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</si>
  <si>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</si>
  <si>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</si>
  <si>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</si>
  <si>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</si>
  <si>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</si>
  <si>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</si>
  <si>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</si>
  <si>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</si>
  <si>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</si>
  <si>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</si>
  <si>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</si>
  <si>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</si>
  <si>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</si>
  <si>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</si>
  <si>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</si>
  <si>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</si>
  <si>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</si>
  <si>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</si>
  <si>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</si>
  <si>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</si>
  <si>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</si>
  <si>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</si>
  <si>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</si>
  <si>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</si>
  <si>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</si>
  <si>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</si>
  <si>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</si>
  <si>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</si>
  <si>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</si>
  <si>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</si>
  <si>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</si>
  <si>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</si>
  <si>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</si>
  <si>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</si>
  <si>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</si>
  <si>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</si>
  <si>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</si>
  <si>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</si>
  <si>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</si>
  <si>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</si>
  <si>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</si>
  <si>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</si>
  <si>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</si>
  <si>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</si>
  <si>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</si>
  <si>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</si>
  <si>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</si>
  <si>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</si>
  <si>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</si>
  <si>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</si>
  <si>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</si>
  <si>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</si>
  <si>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</si>
  <si>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</si>
  <si>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</si>
  <si>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</si>
  <si>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</si>
  <si>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</si>
  <si>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</si>
  <si>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</si>
  <si>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</si>
  <si>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</si>
  <si>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</si>
  <si>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</si>
  <si>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</si>
  <si>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</si>
  <si>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</si>
  <si>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</si>
  <si>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</si>
  <si>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</si>
  <si>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</si>
  <si>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</si>
  <si>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</si>
  <si>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</si>
  <si>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</si>
  <si>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</si>
  <si>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</si>
  <si>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</si>
  <si>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</si>
  <si>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</si>
  <si>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</si>
  <si>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</si>
  <si>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</si>
  <si>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</si>
  <si>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</si>
  <si>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</si>
  <si>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</si>
  <si>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</si>
  <si>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</si>
  <si>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</si>
  <si>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</si>
  <si>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</si>
  <si>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</si>
  <si>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</si>
  <si>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</si>
  <si>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</si>
  <si>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</si>
  <si>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</si>
  <si>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</si>
  <si>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</si>
  <si>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</si>
  <si>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</si>
  <si>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</si>
  <si>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</si>
  <si>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</si>
  <si>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</si>
  <si>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</si>
  <si>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</si>
  <si>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</si>
  <si>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</si>
  <si>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</si>
  <si>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</si>
  <si>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</si>
  <si>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</si>
  <si>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</si>
  <si>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</si>
  <si>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</si>
  <si>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</si>
  <si>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</si>
  <si>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</si>
  <si>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</si>
  <si>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</si>
  <si>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</si>
  <si>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</si>
  <si>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</si>
  <si>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</si>
  <si>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</si>
  <si>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</si>
  <si>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</si>
  <si>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</si>
  <si>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</si>
  <si>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</si>
  <si>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</si>
  <si>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</si>
  <si>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</si>
  <si>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</si>
  <si>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</si>
  <si>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</si>
  <si>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</si>
  <si>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</si>
  <si>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</si>
  <si>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</si>
  <si>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</si>
  <si>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</si>
  <si>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</si>
  <si>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</si>
  <si>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</si>
  <si>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</si>
  <si>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</si>
  <si>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</si>
  <si>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</si>
  <si>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</si>
  <si>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</si>
  <si>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</si>
  <si>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</si>
  <si>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</si>
  <si>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</si>
  <si>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</si>
  <si>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</si>
  <si>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</si>
  <si>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</si>
  <si>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</si>
  <si>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</si>
  <si>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</si>
  <si>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</si>
  <si>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</si>
  <si>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</si>
  <si>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</si>
  <si>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</si>
  <si>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</si>
  <si>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</si>
  <si>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</si>
  <si>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</si>
  <si>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</si>
  <si>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</si>
  <si>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</si>
  <si>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</si>
  <si>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</si>
  <si>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</si>
  <si>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</si>
  <si>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</si>
  <si>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</si>
  <si>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</si>
  <si>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</si>
  <si>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</si>
  <si>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</si>
  <si>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</si>
  <si>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</si>
  <si>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</si>
  <si>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</si>
  <si>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</si>
  <si>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</si>
  <si>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</si>
  <si>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</si>
  <si>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</si>
  <si>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</si>
  <si>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</si>
  <si>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</si>
  <si>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</si>
  <si>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</si>
  <si>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</si>
  <si>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</si>
  <si>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</si>
  <si>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</si>
  <si>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</si>
  <si>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</si>
  <si>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</si>
  <si>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</si>
  <si>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</si>
  <si>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</si>
  <si>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</si>
  <si>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</si>
  <si>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</si>
  <si>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</si>
  <si>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</si>
  <si>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</si>
  <si>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</si>
  <si>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</si>
  <si>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</si>
  <si>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</si>
  <si>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</si>
  <si>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</si>
  <si>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</si>
  <si>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</si>
  <si>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</si>
  <si>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</si>
  <si>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</si>
  <si>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</si>
  <si>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</si>
  <si>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</si>
  <si>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</si>
  <si>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</si>
  <si>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</si>
  <si>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</si>
  <si>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</si>
  <si>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</si>
  <si>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</si>
  <si>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</si>
  <si>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</si>
  <si>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</si>
  <si>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</si>
  <si>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</si>
  <si>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</si>
  <si>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</si>
  <si>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</si>
  <si>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</si>
  <si>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</si>
  <si>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</si>
  <si>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</si>
  <si>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</si>
  <si>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</si>
  <si>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</si>
  <si>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</si>
  <si>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</si>
  <si>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</si>
  <si>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</si>
  <si>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</si>
  <si>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</si>
  <si>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</si>
  <si>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</si>
  <si>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</si>
  <si>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</si>
  <si>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</si>
  <si>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</si>
  <si>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</si>
  <si>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</si>
  <si>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</si>
  <si>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</si>
  <si>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</si>
  <si>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</si>
  <si>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</si>
  <si>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</si>
  <si>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</si>
  <si>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</si>
  <si>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</si>
  <si>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</si>
  <si>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</si>
  <si>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</si>
  <si>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</si>
  <si>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</si>
  <si>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</si>
  <si>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</si>
  <si>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</si>
  <si>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</si>
  <si>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</si>
  <si>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</si>
  <si>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</si>
  <si>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</si>
  <si>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</si>
  <si>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</si>
  <si>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</si>
  <si>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</si>
  <si>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</si>
  <si>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</si>
  <si>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</si>
  <si>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</si>
  <si>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</si>
  <si>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</si>
  <si>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</si>
  <si>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</si>
  <si>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</si>
  <si>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</si>
  <si>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</si>
  <si>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</si>
  <si>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</si>
  <si>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</si>
  <si>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</si>
  <si>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</si>
  <si>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</si>
  <si>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</si>
  <si>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</si>
  <si>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</si>
  <si>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</si>
  <si>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</si>
  <si>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</si>
  <si>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</si>
  <si>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</si>
  <si>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</si>
  <si>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</si>
  <si>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</si>
  <si>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</si>
  <si>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</si>
  <si>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</si>
  <si>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</si>
  <si>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</si>
  <si>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</si>
  <si>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</si>
  <si>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</si>
  <si>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</si>
  <si>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</si>
  <si>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</si>
  <si>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</si>
  <si>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</si>
  <si>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</si>
  <si>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</si>
  <si>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</si>
  <si>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</si>
  <si>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</si>
  <si>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</si>
  <si>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</si>
  <si>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</si>
  <si>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</si>
  <si>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</si>
  <si>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</si>
  <si>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</si>
  <si>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</si>
  <si>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</si>
  <si>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</si>
  <si>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</si>
  <si>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</si>
  <si>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</si>
  <si>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</si>
  <si>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</si>
  <si>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</si>
  <si>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</si>
  <si>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</si>
  <si>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</si>
  <si>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</si>
  <si>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</si>
  <si>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</si>
  <si>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</si>
  <si>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</si>
  <si>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</si>
  <si>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</si>
  <si>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</si>
  <si>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</si>
  <si>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</si>
  <si>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</si>
  <si>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</si>
  <si>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</si>
  <si>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</si>
  <si>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</si>
  <si>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</si>
  <si>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</si>
  <si>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</si>
  <si>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</si>
  <si>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</si>
  <si>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</si>
  <si>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</si>
  <si>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</si>
  <si>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</si>
  <si>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</si>
  <si>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</si>
  <si>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</si>
  <si>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</si>
  <si>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</si>
  <si>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</si>
  <si>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</si>
  <si>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</si>
  <si>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</si>
  <si>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</si>
  <si>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</si>
  <si>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</si>
  <si>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</si>
  <si>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</si>
  <si>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</si>
  <si>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</si>
  <si>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</si>
  <si>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</si>
  <si>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</si>
  <si>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</si>
  <si>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</si>
  <si>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</si>
  <si>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</si>
  <si>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</si>
  <si>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</si>
  <si>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</si>
  <si>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</si>
  <si>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</si>
  <si>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</si>
  <si>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</si>
  <si>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</si>
  <si>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</si>
  <si>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</si>
  <si>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</si>
  <si>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</si>
  <si>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</si>
  <si>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</si>
  <si>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</si>
  <si>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</si>
  <si>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</si>
  <si>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</si>
  <si>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</si>
  <si>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</si>
  <si>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</si>
  <si>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</si>
  <si>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</si>
  <si>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</si>
  <si>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</si>
  <si>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</si>
  <si>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</si>
  <si>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</si>
  <si>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</si>
  <si>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</si>
  <si>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</si>
  <si>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</si>
  <si>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</si>
  <si>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</si>
  <si>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</si>
  <si>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</si>
  <si>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</si>
  <si>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</si>
  <si>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</si>
  <si>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</si>
  <si>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</si>
  <si>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</si>
  <si>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</si>
  <si>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</si>
  <si>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</si>
  <si>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</si>
  <si>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</si>
  <si>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</si>
  <si>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</si>
  <si>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</si>
  <si>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</si>
  <si>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</si>
  <si>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</si>
  <si>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</si>
  <si>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</si>
  <si>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</si>
  <si>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</si>
  <si>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</si>
  <si>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</si>
  <si>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</si>
  <si>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</si>
  <si>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</si>
  <si>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</si>
  <si>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</si>
  <si>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</si>
  <si>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</si>
  <si>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</si>
  <si>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</si>
  <si>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</si>
  <si>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</si>
  <si>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</si>
  <si>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</si>
  <si>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</si>
  <si>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</si>
  <si>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</si>
  <si>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</si>
  <si>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</si>
  <si>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</si>
  <si>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</si>
  <si>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</si>
  <si>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</si>
  <si>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</si>
  <si>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</si>
  <si>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</si>
  <si>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</si>
  <si>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</si>
  <si>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</si>
  <si>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</si>
  <si>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</si>
  <si>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</si>
  <si>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</si>
  <si>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</si>
  <si>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</si>
  <si>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</si>
  <si>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</si>
  <si>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</si>
  <si>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</si>
  <si>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</si>
  <si>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</si>
  <si>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</si>
  <si>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</si>
  <si>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</si>
  <si>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</si>
  <si>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</si>
  <si>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</si>
  <si>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</si>
  <si>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</si>
  <si>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</si>
  <si>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</si>
  <si>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</si>
  <si>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</si>
  <si>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</si>
  <si>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</si>
  <si>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</si>
  <si>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</si>
  <si>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</si>
  <si>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</si>
  <si>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</si>
  <si>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</si>
  <si>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</si>
  <si>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</si>
  <si>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</si>
  <si>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</si>
  <si>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</si>
  <si>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</si>
  <si>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</si>
  <si>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</si>
  <si>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</si>
  <si>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</si>
  <si>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</si>
  <si>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</si>
  <si>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</si>
  <si>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</si>
  <si>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</si>
  <si>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</si>
  <si>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</si>
  <si>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</si>
  <si>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</si>
  <si>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</si>
  <si>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</si>
  <si>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</si>
  <si>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</si>
  <si>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</si>
  <si>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</si>
  <si>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</si>
  <si>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</si>
  <si>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</si>
  <si>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</si>
  <si>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</si>
  <si>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</si>
  <si>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</si>
  <si>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</si>
  <si>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</si>
  <si>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</si>
  <si>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</si>
  <si>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</si>
  <si>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</si>
  <si>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</si>
  <si>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</si>
  <si>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</si>
  <si>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</si>
  <si>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</si>
  <si>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</si>
  <si>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</si>
  <si>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</si>
  <si>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</si>
  <si>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</si>
  <si>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</si>
  <si>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</si>
  <si>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</si>
  <si>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</si>
  <si>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</si>
  <si>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</si>
  <si>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</si>
  <si>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</si>
  <si>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</si>
  <si>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</si>
  <si>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</si>
  <si>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</si>
  <si>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</si>
  <si>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</si>
  <si>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</si>
  <si>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</si>
  <si>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</si>
  <si>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</si>
  <si>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</si>
  <si>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</si>
  <si>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</si>
  <si>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</si>
  <si>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</si>
  <si>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</si>
  <si>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</si>
  <si>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</si>
  <si>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</si>
  <si>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</si>
  <si>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</si>
  <si>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</si>
  <si>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</si>
  <si>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</si>
  <si>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</si>
  <si>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</si>
  <si>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</si>
  <si>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</si>
  <si>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</si>
  <si>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</si>
  <si>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</si>
  <si>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</si>
  <si>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</si>
  <si>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</si>
  <si>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</si>
  <si>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</si>
  <si>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</si>
  <si>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</si>
  <si>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</si>
  <si>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</si>
  <si>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</si>
  <si>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</si>
  <si>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</si>
  <si>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Planeación de San Francisco del Rincón, Guanajuato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</si>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</sst>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4</xdr:col>
      <xdr:colOff>1190625</xdr:colOff>
      <xdr:row>55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448550"/>
          <a:ext cx="8505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1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ht="10.1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585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183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ht="10.15" x14ac:dyDescent="0.2">
      <c r="A26" s="94" t="s">
        <v>572</v>
      </c>
      <c r="B26" s="95" t="s">
        <v>341</v>
      </c>
    </row>
    <row r="27" spans="1:2" ht="10.15" x14ac:dyDescent="0.2">
      <c r="A27" s="94" t="s">
        <v>573</v>
      </c>
      <c r="B27" s="95" t="s">
        <v>358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624</v>
      </c>
    </row>
    <row r="41" spans="1:2" ht="10.9" thickBot="1" x14ac:dyDescent="0.25">
      <c r="A41" s="11"/>
      <c r="B41" s="12"/>
    </row>
    <row r="44" spans="1:2" ht="10.15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797244.88</v>
      </c>
    </row>
    <row r="6" spans="1:3" ht="10.15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ht="10.15" x14ac:dyDescent="0.2">
      <c r="A18" s="70">
        <v>3.3</v>
      </c>
      <c r="B18" s="65" t="s">
        <v>531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660</v>
      </c>
      <c r="B20" s="73"/>
      <c r="C20" s="145">
        <f>C5+C7-C15</f>
        <v>797244.88</v>
      </c>
    </row>
    <row r="22" spans="1:3" ht="10.15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ht="10.15" x14ac:dyDescent="0.2">
      <c r="A4" s="179" t="s">
        <v>614</v>
      </c>
      <c r="B4" s="180"/>
      <c r="C4" s="181"/>
    </row>
    <row r="5" spans="1:3" ht="10.15" x14ac:dyDescent="0.2">
      <c r="A5" s="84" t="s">
        <v>534</v>
      </c>
      <c r="B5" s="58"/>
      <c r="C5" s="149">
        <v>512417.93</v>
      </c>
    </row>
    <row r="6" spans="1:3" ht="10.15" x14ac:dyDescent="0.2">
      <c r="A6" s="78"/>
      <c r="B6" s="60"/>
      <c r="C6" s="79"/>
    </row>
    <row r="7" spans="1:3" ht="10.15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ht="10.15" x14ac:dyDescent="0.2">
      <c r="A35" s="90" t="s">
        <v>560</v>
      </c>
      <c r="B35" s="85" t="s">
        <v>561</v>
      </c>
      <c r="C35" s="152">
        <v>0</v>
      </c>
    </row>
    <row r="36" spans="1:3" ht="10.15" x14ac:dyDescent="0.2">
      <c r="A36" s="78"/>
      <c r="B36" s="81"/>
      <c r="C36" s="82"/>
    </row>
    <row r="37" spans="1:3" ht="10.15" x14ac:dyDescent="0.2">
      <c r="A37" s="83" t="s">
        <v>661</v>
      </c>
      <c r="B37" s="58"/>
      <c r="C37" s="145">
        <f>C5-C7+C30</f>
        <v>512417.93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" workbookViewId="0">
      <selection activeCell="F56" sqref="F5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1</v>
      </c>
    </row>
    <row r="4" spans="1:10" ht="10.15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ht="10.15" x14ac:dyDescent="0.2">
      <c r="A8" s="43">
        <v>7000</v>
      </c>
      <c r="B8" s="44" t="s">
        <v>123</v>
      </c>
    </row>
    <row r="9" spans="1:10" ht="10.15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3215000</v>
      </c>
      <c r="E36" s="34">
        <v>0</v>
      </c>
      <c r="F36" s="34">
        <f t="shared" si="0"/>
        <v>3215000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797244.88</v>
      </c>
      <c r="E37" s="34">
        <v>-3215000</v>
      </c>
      <c r="F37" s="34">
        <f t="shared" si="0"/>
        <v>-2417755.12</v>
      </c>
    </row>
    <row r="38" spans="1:6" ht="10.15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523700.26</v>
      </c>
      <c r="E39" s="34">
        <v>-523700.26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-269744.88</v>
      </c>
      <c r="E40" s="34">
        <v>-527500</v>
      </c>
      <c r="F40" s="34">
        <f t="shared" si="0"/>
        <v>-797244.88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-3215000</v>
      </c>
      <c r="F41" s="34">
        <f t="shared" si="0"/>
        <v>-3215000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3215000</v>
      </c>
      <c r="E42" s="34">
        <v>-2368659.65</v>
      </c>
      <c r="F42" s="34">
        <f t="shared" si="0"/>
        <v>846340.35000000009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2309045.2200000002</v>
      </c>
      <c r="E44" s="34">
        <v>-452803.96</v>
      </c>
      <c r="F44" s="34">
        <f t="shared" si="0"/>
        <v>1856241.2600000002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512417.93</v>
      </c>
      <c r="E45" s="34">
        <v>-512417.93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431276.1</v>
      </c>
      <c r="E46" s="34">
        <v>-431275.87</v>
      </c>
      <c r="F46" s="34">
        <f t="shared" si="0"/>
        <v>0.22999999998137355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431276.33</v>
      </c>
      <c r="E47" s="34">
        <v>81141.83</v>
      </c>
      <c r="F47" s="34">
        <f t="shared" si="0"/>
        <v>512418.16000000003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ht="10.15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ht="10.15" x14ac:dyDescent="0.2">
      <c r="A25" s="120" t="s">
        <v>519</v>
      </c>
      <c r="B25" s="120"/>
      <c r="C25" s="120"/>
      <c r="D25" s="120"/>
    </row>
    <row r="26" spans="1:4" s="119" customFormat="1" ht="10.15" x14ac:dyDescent="0.2">
      <c r="A26" s="120" t="s">
        <v>520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1</v>
      </c>
    </row>
    <row r="4" spans="1:8" ht="10.15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ht="10.15" x14ac:dyDescent="0.2">
      <c r="A10" s="22">
        <v>1121</v>
      </c>
      <c r="B10" s="20" t="s">
        <v>197</v>
      </c>
      <c r="C10" s="24">
        <v>0</v>
      </c>
    </row>
    <row r="11" spans="1:8" ht="10.15" x14ac:dyDescent="0.2">
      <c r="A11" s="22">
        <v>1211</v>
      </c>
      <c r="B11" s="20" t="s">
        <v>198</v>
      </c>
      <c r="C11" s="24">
        <v>0</v>
      </c>
    </row>
    <row r="13" spans="1:8" ht="10.15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ht="10.15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ht="10.15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ht="10.15" x14ac:dyDescent="0.2">
      <c r="A20" s="22">
        <v>1123</v>
      </c>
      <c r="B20" s="20" t="s">
        <v>206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ht="10.15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1026580.79</v>
      </c>
      <c r="D62" s="24">
        <f t="shared" ref="D62:E62" si="0">SUM(D63:D70)</f>
        <v>0</v>
      </c>
      <c r="E62" s="24">
        <f t="shared" si="0"/>
        <v>728778.3</v>
      </c>
    </row>
    <row r="63" spans="1:9" x14ac:dyDescent="0.2">
      <c r="A63" s="22">
        <v>1241</v>
      </c>
      <c r="B63" s="20" t="s">
        <v>237</v>
      </c>
      <c r="C63" s="24">
        <v>491671.39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16179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313700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1090.4000000000001</v>
      </c>
      <c r="D67" s="24">
        <v>0</v>
      </c>
      <c r="E67" s="24">
        <v>728778.3</v>
      </c>
    </row>
    <row r="68" spans="1:9" x14ac:dyDescent="0.2">
      <c r="A68" s="22">
        <v>1246</v>
      </c>
      <c r="B68" s="20" t="s">
        <v>242</v>
      </c>
      <c r="C68" s="24">
        <v>203940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76413.42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76413.42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2966442.33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2966442.33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99786.420000000013</v>
      </c>
      <c r="D110" s="24">
        <f>SUM(D111:D119)</f>
        <v>99786.420000000013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72471.88</v>
      </c>
      <c r="D112" s="24">
        <f t="shared" ref="D112:D119" si="1">C112</f>
        <v>72471.88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27314.54</v>
      </c>
      <c r="D119" s="24">
        <f t="shared" si="1"/>
        <v>27314.54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ht="10.15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95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3">
      <c r="A3" s="167" t="s">
        <v>663</v>
      </c>
      <c r="B3" s="167"/>
      <c r="C3" s="167"/>
      <c r="D3" s="14" t="s">
        <v>607</v>
      </c>
      <c r="E3" s="25">
        <v>1</v>
      </c>
    </row>
    <row r="4" spans="1:5" ht="10.15" x14ac:dyDescent="0.2">
      <c r="A4" s="18" t="s">
        <v>194</v>
      </c>
      <c r="B4" s="19"/>
      <c r="C4" s="19"/>
      <c r="D4" s="19"/>
      <c r="E4" s="19"/>
    </row>
    <row r="6" spans="1:5" ht="10.1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ht="10.15" x14ac:dyDescent="0.2">
      <c r="A8" s="50">
        <v>4100</v>
      </c>
      <c r="B8" s="51" t="s">
        <v>304</v>
      </c>
      <c r="C8" s="55">
        <f>SUM(C9+C19+C25+C28+C34+C37+C46)</f>
        <v>5994.88</v>
      </c>
      <c r="D8" s="92"/>
      <c r="E8" s="49"/>
    </row>
    <row r="9" spans="1:5" ht="10.1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494</v>
      </c>
      <c r="C34" s="55">
        <f>SUM(C35:C36)</f>
        <v>5994.88</v>
      </c>
      <c r="D34" s="92"/>
      <c r="E34" s="49"/>
    </row>
    <row r="35" spans="1:5" ht="10.15" x14ac:dyDescent="0.2">
      <c r="A35" s="50">
        <v>4151</v>
      </c>
      <c r="B35" s="51" t="s">
        <v>494</v>
      </c>
      <c r="C35" s="55">
        <v>5994.88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791250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336</v>
      </c>
      <c r="C65" s="55">
        <f>SUM(C66:C69)</f>
        <v>791250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791250</v>
      </c>
      <c r="D66" s="92"/>
      <c r="E66" s="49"/>
    </row>
    <row r="67" spans="1:5" ht="10.1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ht="10.1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ht="10.1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ht="10.1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ht="10.1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ht="10.1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ht="10.1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ht="10.1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ht="10.15" x14ac:dyDescent="0.2">
      <c r="A95" s="49"/>
      <c r="B95" s="49"/>
      <c r="C95" s="49"/>
      <c r="D95" s="49"/>
      <c r="E95" s="49"/>
    </row>
    <row r="96" spans="1:5" ht="10.1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ht="10.15" x14ac:dyDescent="0.2">
      <c r="A98" s="54">
        <v>5000</v>
      </c>
      <c r="B98" s="51" t="s">
        <v>358</v>
      </c>
      <c r="C98" s="55">
        <f>C99+C127+C160+C170+C185+C214</f>
        <v>512417.93</v>
      </c>
      <c r="D98" s="57">
        <v>1</v>
      </c>
      <c r="E98" s="56"/>
    </row>
    <row r="99" spans="1:5" ht="10.15" x14ac:dyDescent="0.2">
      <c r="A99" s="54">
        <v>5100</v>
      </c>
      <c r="B99" s="51" t="s">
        <v>359</v>
      </c>
      <c r="C99" s="55">
        <f>C100+C107+C117</f>
        <v>512417.93</v>
      </c>
      <c r="D99" s="57">
        <f>C99/$C$98</f>
        <v>1</v>
      </c>
      <c r="E99" s="56"/>
    </row>
    <row r="100" spans="1:5" ht="10.15" x14ac:dyDescent="0.2">
      <c r="A100" s="54">
        <v>5110</v>
      </c>
      <c r="B100" s="51" t="s">
        <v>360</v>
      </c>
      <c r="C100" s="55">
        <f>SUM(C101:C106)</f>
        <v>452803.95999999996</v>
      </c>
      <c r="D100" s="57">
        <f t="shared" ref="D100:D163" si="0">C100/$C$98</f>
        <v>0.88366142847499496</v>
      </c>
      <c r="E100" s="56"/>
    </row>
    <row r="101" spans="1:5" x14ac:dyDescent="0.2">
      <c r="A101" s="54">
        <v>5111</v>
      </c>
      <c r="B101" s="51" t="s">
        <v>361</v>
      </c>
      <c r="C101" s="55">
        <v>383478.79</v>
      </c>
      <c r="D101" s="57">
        <f t="shared" si="0"/>
        <v>0.74837113915978704</v>
      </c>
      <c r="E101" s="56"/>
    </row>
    <row r="102" spans="1:5" x14ac:dyDescent="0.2">
      <c r="A102" s="54">
        <v>5112</v>
      </c>
      <c r="B102" s="51" t="s">
        <v>362</v>
      </c>
      <c r="C102" s="55">
        <v>18540</v>
      </c>
      <c r="D102" s="57">
        <f t="shared" si="0"/>
        <v>3.6181403722543436E-2</v>
      </c>
      <c r="E102" s="56"/>
    </row>
    <row r="103" spans="1:5" ht="10.15" x14ac:dyDescent="0.2">
      <c r="A103" s="54">
        <v>5113</v>
      </c>
      <c r="B103" s="51" t="s">
        <v>363</v>
      </c>
      <c r="C103" s="55">
        <v>0</v>
      </c>
      <c r="D103" s="57">
        <f t="shared" si="0"/>
        <v>0</v>
      </c>
      <c r="E103" s="56"/>
    </row>
    <row r="104" spans="1:5" ht="10.15" x14ac:dyDescent="0.2">
      <c r="A104" s="54">
        <v>5114</v>
      </c>
      <c r="B104" s="51" t="s">
        <v>364</v>
      </c>
      <c r="C104" s="55">
        <v>23898.17</v>
      </c>
      <c r="D104" s="57">
        <f t="shared" si="0"/>
        <v>4.6638044066881108E-2</v>
      </c>
      <c r="E104" s="56"/>
    </row>
    <row r="105" spans="1:5" x14ac:dyDescent="0.2">
      <c r="A105" s="54">
        <v>5115</v>
      </c>
      <c r="B105" s="51" t="s">
        <v>365</v>
      </c>
      <c r="C105" s="55">
        <v>26887</v>
      </c>
      <c r="D105" s="57">
        <f t="shared" si="0"/>
        <v>5.2470841525783456E-2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ht="10.15" x14ac:dyDescent="0.2">
      <c r="A107" s="54">
        <v>5120</v>
      </c>
      <c r="B107" s="51" t="s">
        <v>367</v>
      </c>
      <c r="C107" s="55">
        <f>SUM(C108:C116)</f>
        <v>37481.649999999994</v>
      </c>
      <c r="D107" s="57">
        <f t="shared" si="0"/>
        <v>7.3146640282474099E-2</v>
      </c>
      <c r="E107" s="56"/>
    </row>
    <row r="108" spans="1:5" x14ac:dyDescent="0.2">
      <c r="A108" s="54">
        <v>5121</v>
      </c>
      <c r="B108" s="51" t="s">
        <v>368</v>
      </c>
      <c r="C108" s="55">
        <v>13105.21</v>
      </c>
      <c r="D108" s="57">
        <f t="shared" si="0"/>
        <v>2.557523699453686E-2</v>
      </c>
      <c r="E108" s="56"/>
    </row>
    <row r="109" spans="1:5" ht="10.15" x14ac:dyDescent="0.2">
      <c r="A109" s="54">
        <v>5122</v>
      </c>
      <c r="B109" s="51" t="s">
        <v>369</v>
      </c>
      <c r="C109" s="55">
        <v>4391.6000000000004</v>
      </c>
      <c r="D109" s="57">
        <f t="shared" si="0"/>
        <v>8.5703480360259845E-3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ht="10.15" x14ac:dyDescent="0.2">
      <c r="A113" s="54">
        <v>5126</v>
      </c>
      <c r="B113" s="51" t="s">
        <v>373</v>
      </c>
      <c r="C113" s="55">
        <v>5437.28</v>
      </c>
      <c r="D113" s="57">
        <f t="shared" si="0"/>
        <v>1.0611026042746005E-2</v>
      </c>
      <c r="E113" s="56"/>
    </row>
    <row r="114" spans="1:5" x14ac:dyDescent="0.2">
      <c r="A114" s="54">
        <v>5127</v>
      </c>
      <c r="B114" s="51" t="s">
        <v>374</v>
      </c>
      <c r="C114" s="55">
        <v>14547.56</v>
      </c>
      <c r="D114" s="57">
        <f t="shared" si="0"/>
        <v>2.8390029209165259E-2</v>
      </c>
      <c r="E114" s="56"/>
    </row>
    <row r="115" spans="1:5" ht="10.1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ht="10.1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ht="10.15" x14ac:dyDescent="0.2">
      <c r="A117" s="54">
        <v>5130</v>
      </c>
      <c r="B117" s="51" t="s">
        <v>377</v>
      </c>
      <c r="C117" s="55">
        <f>SUM(C118:C126)</f>
        <v>22132.32</v>
      </c>
      <c r="D117" s="57">
        <f t="shared" si="0"/>
        <v>4.319193124253088E-2</v>
      </c>
      <c r="E117" s="56"/>
    </row>
    <row r="118" spans="1:5" x14ac:dyDescent="0.2">
      <c r="A118" s="54">
        <v>5131</v>
      </c>
      <c r="B118" s="51" t="s">
        <v>378</v>
      </c>
      <c r="C118" s="55">
        <v>3311</v>
      </c>
      <c r="D118" s="57">
        <f t="shared" si="0"/>
        <v>6.4615225310324332E-3</v>
      </c>
      <c r="E118" s="56"/>
    </row>
    <row r="119" spans="1:5" ht="10.1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ht="10.15" x14ac:dyDescent="0.2">
      <c r="A121" s="54">
        <v>5134</v>
      </c>
      <c r="B121" s="51" t="s">
        <v>381</v>
      </c>
      <c r="C121" s="55">
        <v>746.32</v>
      </c>
      <c r="D121" s="57">
        <f t="shared" si="0"/>
        <v>1.4564673800544021E-3</v>
      </c>
      <c r="E121" s="56"/>
    </row>
    <row r="122" spans="1:5" x14ac:dyDescent="0.2">
      <c r="A122" s="54">
        <v>5135</v>
      </c>
      <c r="B122" s="51" t="s">
        <v>382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788</v>
      </c>
      <c r="D124" s="57">
        <f t="shared" si="0"/>
        <v>1.5378072348092894E-3</v>
      </c>
      <c r="E124" s="56"/>
    </row>
    <row r="125" spans="1:5" ht="10.15" x14ac:dyDescent="0.2">
      <c r="A125" s="54">
        <v>5138</v>
      </c>
      <c r="B125" s="51" t="s">
        <v>385</v>
      </c>
      <c r="C125" s="55">
        <v>0</v>
      </c>
      <c r="D125" s="57">
        <f t="shared" si="0"/>
        <v>0</v>
      </c>
      <c r="E125" s="56"/>
    </row>
    <row r="126" spans="1:5" ht="10.15" x14ac:dyDescent="0.2">
      <c r="A126" s="54">
        <v>5139</v>
      </c>
      <c r="B126" s="51" t="s">
        <v>386</v>
      </c>
      <c r="C126" s="55">
        <v>17287</v>
      </c>
      <c r="D126" s="57">
        <f t="shared" si="0"/>
        <v>3.3736134096634757E-2</v>
      </c>
      <c r="E126" s="56"/>
    </row>
    <row r="127" spans="1:5" ht="10.1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ht="10.1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ht="10.1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ht="10.1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ht="10.1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ht="10.1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ht="10.1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ht="10.1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ht="10.1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ht="10.1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ht="10.1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ht="10.1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ht="10.1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ht="10.1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ht="10.1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ht="10.1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ht="10.1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ht="10.1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ht="10.1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ht="10.1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1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172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ht="10.15" x14ac:dyDescent="0.2">
      <c r="A8" s="33">
        <v>3110</v>
      </c>
      <c r="B8" s="29" t="s">
        <v>334</v>
      </c>
      <c r="C8" s="34">
        <v>0</v>
      </c>
    </row>
    <row r="9" spans="1:5" ht="10.1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ht="10.15" x14ac:dyDescent="0.2">
      <c r="A12" s="31" t="s">
        <v>174</v>
      </c>
      <c r="B12" s="31"/>
      <c r="C12" s="31"/>
      <c r="D12" s="31"/>
      <c r="E12" s="31"/>
    </row>
    <row r="13" spans="1:5" ht="10.1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ht="10.15" x14ac:dyDescent="0.2">
      <c r="A14" s="33">
        <v>3210</v>
      </c>
      <c r="B14" s="29" t="s">
        <v>468</v>
      </c>
      <c r="C14" s="34">
        <v>284826.95</v>
      </c>
    </row>
    <row r="15" spans="1:5" ht="10.15" x14ac:dyDescent="0.2">
      <c r="A15" s="33">
        <v>3220</v>
      </c>
      <c r="B15" s="29" t="s">
        <v>469</v>
      </c>
      <c r="C15" s="34">
        <v>4521154.8099999996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ht="10.15" x14ac:dyDescent="0.2">
      <c r="A21" s="33">
        <v>3240</v>
      </c>
      <c r="B21" s="29" t="s">
        <v>475</v>
      </c>
      <c r="C21" s="34">
        <f>SUM(C22:C24)</f>
        <v>0</v>
      </c>
    </row>
    <row r="22" spans="1:3" ht="10.15" x14ac:dyDescent="0.2">
      <c r="A22" s="33">
        <v>3241</v>
      </c>
      <c r="B22" s="29" t="s">
        <v>476</v>
      </c>
      <c r="C22" s="34">
        <v>0</v>
      </c>
    </row>
    <row r="23" spans="1:3" ht="10.15" x14ac:dyDescent="0.2">
      <c r="A23" s="33">
        <v>3242</v>
      </c>
      <c r="B23" s="29" t="s">
        <v>477</v>
      </c>
      <c r="C23" s="34">
        <v>0</v>
      </c>
    </row>
    <row r="24" spans="1:3" ht="10.15" x14ac:dyDescent="0.2">
      <c r="A24" s="33">
        <v>3243</v>
      </c>
      <c r="B24" s="29" t="s">
        <v>478</v>
      </c>
      <c r="C24" s="34">
        <v>0</v>
      </c>
    </row>
    <row r="25" spans="1:3" ht="10.15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ht="10.15" x14ac:dyDescent="0.2">
      <c r="A27" s="33">
        <v>3252</v>
      </c>
      <c r="B27" s="29" t="s">
        <v>481</v>
      </c>
      <c r="C27" s="34">
        <v>0</v>
      </c>
    </row>
    <row r="29" spans="1:3" ht="10.15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3">
      <c r="A3" s="171" t="s">
        <v>663</v>
      </c>
      <c r="B3" s="171"/>
      <c r="C3" s="171"/>
      <c r="D3" s="27" t="s">
        <v>607</v>
      </c>
      <c r="E3" s="28">
        <v>1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175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1613480.59</v>
      </c>
      <c r="D9" s="34">
        <v>1431783.18</v>
      </c>
    </row>
    <row r="10" spans="1:5" ht="10.1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ht="10.1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627</v>
      </c>
      <c r="C15" s="135">
        <f>SUM(C8:C14)</f>
        <v>1613480.59</v>
      </c>
      <c r="D15" s="135">
        <f>SUM(D8:D14)</f>
        <v>1431783.18</v>
      </c>
    </row>
    <row r="18" spans="1:5" ht="10.1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ht="10.1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ht="10.1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ht="10.1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ht="10.1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ht="10.15" x14ac:dyDescent="0.2"/>
    <row r="45" spans="1:5" ht="10.15" x14ac:dyDescent="0.2">
      <c r="A45" s="31" t="s">
        <v>184</v>
      </c>
      <c r="B45" s="31"/>
      <c r="C45" s="31"/>
      <c r="D45" s="31"/>
      <c r="E45" s="31"/>
    </row>
    <row r="46" spans="1:5" ht="10.1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629</v>
      </c>
      <c r="C47" s="135">
        <v>284826.95</v>
      </c>
      <c r="D47" s="135">
        <v>419478.6</v>
      </c>
    </row>
    <row r="48" spans="1:5" ht="10.15" x14ac:dyDescent="0.2">
      <c r="A48" s="131"/>
      <c r="B48" s="136" t="s">
        <v>617</v>
      </c>
      <c r="C48" s="135">
        <f>C51+C63+C91+C94+C49</f>
        <v>-0.23</v>
      </c>
      <c r="D48" s="135">
        <f>D51+D63+D91+D94+D49</f>
        <v>270509.79000000004</v>
      </c>
    </row>
    <row r="49" spans="1:4" s="130" customFormat="1" ht="10.15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70141.63</v>
      </c>
    </row>
    <row r="64" spans="1:4" ht="10.15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70141.63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62763.69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7377.94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ht="10.15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ht="10.15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ht="10.15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-0.23</v>
      </c>
      <c r="D94" s="135">
        <f>SUM(D95:D99)</f>
        <v>200368.16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57611.91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-0.23</v>
      </c>
      <c r="D97" s="132">
        <v>142756.25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284826.72000000003</v>
      </c>
      <c r="D122" s="135">
        <f>D47+D48+D100-D106-D109</f>
        <v>689988.39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ht="10.15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2019-02-13T21:19:08Z</cp:lastPrinted>
  <dcterms:created xsi:type="dcterms:W3CDTF">2012-12-11T20:36:24Z</dcterms:created>
  <dcterms:modified xsi:type="dcterms:W3CDTF">2023-04-27T07:03:15Z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